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1103001\共有フォルダ\課フォルダ\健康管理課\■各係フォルダ\■ワクチン接種チーム\14-1支払・請求\13_個別接種交付金（県→医療機関　R5より市執行事業へ）\●11月6日〜12月31日\"/>
    </mc:Choice>
  </mc:AlternateContent>
  <bookViews>
    <workbookView xWindow="0" yWindow="0" windowWidth="28800" windowHeight="12210" firstSheet="1" activeTab="1"/>
  </bookViews>
  <sheets>
    <sheet name="リストデータ" sheetId="14" state="hidden" r:id="rId1"/>
    <sheet name="診療所" sheetId="9" r:id="rId2"/>
    <sheet name="支給総額計算シート (100回)" sheetId="15" r:id="rId3"/>
  </sheets>
  <definedNames>
    <definedName name="_xlnm._FilterDatabase" localSheetId="1" hidden="1">診療所!$A$7:$N$30</definedName>
    <definedName name="_xlnm.Print_Area" localSheetId="1">診療所!$A$1:$O$72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9" l="1"/>
  <c r="E7" i="9" s="1"/>
  <c r="F7" i="9" s="1"/>
  <c r="G7" i="9" s="1"/>
  <c r="H7" i="9" s="1"/>
  <c r="I7" i="9" s="1"/>
  <c r="C10" i="9" s="1"/>
  <c r="D10" i="9" s="1"/>
  <c r="E10" i="9" s="1"/>
  <c r="F10" i="9" s="1"/>
  <c r="G10" i="9" s="1"/>
  <c r="H10" i="9" s="1"/>
  <c r="I10" i="9" s="1"/>
  <c r="C13" i="9" s="1"/>
  <c r="D13" i="9" s="1"/>
  <c r="E13" i="9" s="1"/>
  <c r="F13" i="9" s="1"/>
  <c r="G13" i="9" s="1"/>
  <c r="H13" i="9" s="1"/>
  <c r="I13" i="9" s="1"/>
  <c r="C16" i="9" s="1"/>
  <c r="D16" i="9" s="1"/>
  <c r="E16" i="9" s="1"/>
  <c r="F16" i="9" s="1"/>
  <c r="G16" i="9" s="1"/>
  <c r="H16" i="9" s="1"/>
  <c r="I16" i="9" s="1"/>
  <c r="C19" i="9" s="1"/>
  <c r="D19" i="9" s="1"/>
  <c r="E19" i="9" s="1"/>
  <c r="F19" i="9" s="1"/>
  <c r="G19" i="9" s="1"/>
  <c r="H19" i="9" s="1"/>
  <c r="I19" i="9" s="1"/>
  <c r="C22" i="9" s="1"/>
  <c r="D22" i="9" s="1"/>
  <c r="E22" i="9" s="1"/>
  <c r="F22" i="9" s="1"/>
  <c r="G22" i="9" s="1"/>
  <c r="H22" i="9" s="1"/>
  <c r="I22" i="9" s="1"/>
  <c r="C25" i="9" s="1"/>
  <c r="D25" i="9" s="1"/>
  <c r="E25" i="9" s="1"/>
  <c r="F25" i="9" s="1"/>
  <c r="G25" i="9" s="1"/>
  <c r="H25" i="9" s="1"/>
  <c r="I25" i="9" s="1"/>
  <c r="C28" i="9" s="1"/>
  <c r="D28" i="9" s="1"/>
  <c r="E28" i="9" s="1"/>
  <c r="F28" i="9" s="1"/>
  <c r="G28" i="9" s="1"/>
  <c r="H28" i="9" s="1"/>
  <c r="I28" i="9" s="1"/>
  <c r="J9" i="9"/>
  <c r="L9" i="9"/>
  <c r="J12" i="9"/>
  <c r="L12" i="9"/>
  <c r="J15" i="9"/>
  <c r="K15" i="9" s="1"/>
  <c r="O15" i="9" s="1"/>
  <c r="L15" i="9"/>
  <c r="J18" i="9"/>
  <c r="K18" i="9" s="1"/>
  <c r="L18" i="9"/>
  <c r="J21" i="9"/>
  <c r="L21" i="9"/>
  <c r="J24" i="9"/>
  <c r="L24" i="9"/>
  <c r="J27" i="9"/>
  <c r="K27" i="9"/>
  <c r="O27" i="9" s="1"/>
  <c r="L27" i="9"/>
  <c r="J30" i="9"/>
  <c r="K30" i="9" s="1"/>
  <c r="L30" i="9"/>
  <c r="K9" i="9" l="1"/>
  <c r="O9" i="9" s="1"/>
  <c r="J32" i="9"/>
  <c r="K21" i="9"/>
  <c r="O21" i="9" s="1"/>
  <c r="O30" i="9"/>
  <c r="K24" i="9"/>
  <c r="O24" i="9" s="1"/>
  <c r="O18" i="9"/>
  <c r="K12" i="9"/>
  <c r="O12" i="9" s="1"/>
  <c r="P13" i="15"/>
  <c r="Q13" i="15"/>
  <c r="R13" i="15"/>
  <c r="S13" i="15"/>
  <c r="T13" i="15"/>
  <c r="U13" i="15"/>
  <c r="V13" i="15"/>
  <c r="P14" i="15"/>
  <c r="Q14" i="15"/>
  <c r="R14" i="15"/>
  <c r="S14" i="15"/>
  <c r="T14" i="15"/>
  <c r="U14" i="15"/>
  <c r="V14" i="15"/>
  <c r="P15" i="15"/>
  <c r="Q15" i="15"/>
  <c r="R15" i="15"/>
  <c r="S15" i="15"/>
  <c r="T15" i="15"/>
  <c r="U15" i="15"/>
  <c r="V15" i="15"/>
  <c r="P16" i="15"/>
  <c r="Q16" i="15"/>
  <c r="R16" i="15"/>
  <c r="S16" i="15"/>
  <c r="T16" i="15"/>
  <c r="U16" i="15"/>
  <c r="V16" i="15"/>
  <c r="P17" i="15"/>
  <c r="Q17" i="15"/>
  <c r="R17" i="15"/>
  <c r="S17" i="15"/>
  <c r="T17" i="15"/>
  <c r="U17" i="15"/>
  <c r="V17" i="15"/>
  <c r="I4" i="15"/>
  <c r="J4" i="15"/>
  <c r="K4" i="15"/>
  <c r="L4" i="15"/>
  <c r="M4" i="15"/>
  <c r="N4" i="15"/>
  <c r="O4" i="15"/>
  <c r="I5" i="15"/>
  <c r="J5" i="15"/>
  <c r="K5" i="15"/>
  <c r="L5" i="15"/>
  <c r="M5" i="15"/>
  <c r="N5" i="15"/>
  <c r="O5" i="15"/>
  <c r="I6" i="15"/>
  <c r="J6" i="15"/>
  <c r="K6" i="15"/>
  <c r="L6" i="15"/>
  <c r="M6" i="15"/>
  <c r="N6" i="15"/>
  <c r="O6" i="15"/>
  <c r="I7" i="15"/>
  <c r="J7" i="15"/>
  <c r="K7" i="15"/>
  <c r="L7" i="15"/>
  <c r="M7" i="15"/>
  <c r="N7" i="15"/>
  <c r="O7" i="15"/>
  <c r="I8" i="15"/>
  <c r="J8" i="15"/>
  <c r="K8" i="15"/>
  <c r="L8" i="15"/>
  <c r="M8" i="15"/>
  <c r="N8" i="15"/>
  <c r="O8" i="15"/>
  <c r="I9" i="15"/>
  <c r="J9" i="15"/>
  <c r="K9" i="15"/>
  <c r="L9" i="15"/>
  <c r="M9" i="15"/>
  <c r="N9" i="15"/>
  <c r="O9" i="15"/>
  <c r="I10" i="15"/>
  <c r="J10" i="15"/>
  <c r="K10" i="15"/>
  <c r="L10" i="15"/>
  <c r="M10" i="15"/>
  <c r="N10" i="15"/>
  <c r="O10" i="15"/>
  <c r="I11" i="15"/>
  <c r="J11" i="15"/>
  <c r="K11" i="15"/>
  <c r="L11" i="15"/>
  <c r="M11" i="15"/>
  <c r="N11" i="15"/>
  <c r="O11" i="15"/>
  <c r="I12" i="15"/>
  <c r="J12" i="15"/>
  <c r="K12" i="15"/>
  <c r="L12" i="15"/>
  <c r="M12" i="15"/>
  <c r="N12" i="15"/>
  <c r="O12" i="15"/>
  <c r="I13" i="15"/>
  <c r="J13" i="15"/>
  <c r="K13" i="15"/>
  <c r="L13" i="15"/>
  <c r="M13" i="15"/>
  <c r="N13" i="15"/>
  <c r="O13" i="15"/>
  <c r="I14" i="15"/>
  <c r="J14" i="15"/>
  <c r="K14" i="15"/>
  <c r="L14" i="15"/>
  <c r="M14" i="15"/>
  <c r="N14" i="15"/>
  <c r="O14" i="15"/>
  <c r="I15" i="15"/>
  <c r="J15" i="15"/>
  <c r="K15" i="15"/>
  <c r="L15" i="15"/>
  <c r="M15" i="15"/>
  <c r="N15" i="15"/>
  <c r="O15" i="15"/>
  <c r="I16" i="15"/>
  <c r="J16" i="15"/>
  <c r="K16" i="15"/>
  <c r="L16" i="15"/>
  <c r="M16" i="15"/>
  <c r="N16" i="15"/>
  <c r="O16" i="15"/>
  <c r="I17" i="15"/>
  <c r="J17" i="15"/>
  <c r="K17" i="15"/>
  <c r="L17" i="15"/>
  <c r="M17" i="15"/>
  <c r="N17" i="15"/>
  <c r="O17" i="15"/>
  <c r="W13" i="15"/>
  <c r="W14" i="15"/>
  <c r="W15" i="15"/>
  <c r="W16" i="15"/>
  <c r="W17" i="15"/>
  <c r="H4" i="15" l="1"/>
  <c r="V4" i="15" s="1"/>
  <c r="H5" i="15"/>
  <c r="V5" i="15" s="1"/>
  <c r="H6" i="15"/>
  <c r="V6" i="15" s="1"/>
  <c r="H7" i="15"/>
  <c r="V7" i="15" s="1"/>
  <c r="H8" i="15"/>
  <c r="V8" i="15" s="1"/>
  <c r="H9" i="15"/>
  <c r="V9" i="15" s="1"/>
  <c r="B4" i="15"/>
  <c r="P4" i="15" s="1"/>
  <c r="C12" i="15"/>
  <c r="Q12" i="15" s="1"/>
  <c r="D12" i="15"/>
  <c r="R12" i="15" s="1"/>
  <c r="E12" i="15"/>
  <c r="S12" i="15" s="1"/>
  <c r="F12" i="15"/>
  <c r="T12" i="15" s="1"/>
  <c r="G12" i="15"/>
  <c r="U12" i="15" s="1"/>
  <c r="H12" i="15"/>
  <c r="V12" i="15" s="1"/>
  <c r="C11" i="15"/>
  <c r="Q11" i="15" s="1"/>
  <c r="D11" i="15"/>
  <c r="R11" i="15" s="1"/>
  <c r="E11" i="15"/>
  <c r="S11" i="15" s="1"/>
  <c r="F11" i="15"/>
  <c r="T11" i="15" s="1"/>
  <c r="G11" i="15"/>
  <c r="U11" i="15" s="1"/>
  <c r="H11" i="15"/>
  <c r="V11" i="15" s="1"/>
  <c r="C10" i="15"/>
  <c r="Q10" i="15" s="1"/>
  <c r="D10" i="15"/>
  <c r="R10" i="15" s="1"/>
  <c r="E10" i="15"/>
  <c r="S10" i="15" s="1"/>
  <c r="F10" i="15"/>
  <c r="T10" i="15" s="1"/>
  <c r="G10" i="15"/>
  <c r="U10" i="15" s="1"/>
  <c r="H10" i="15"/>
  <c r="V10" i="15" s="1"/>
  <c r="C9" i="15"/>
  <c r="Q9" i="15" s="1"/>
  <c r="D9" i="15"/>
  <c r="R9" i="15" s="1"/>
  <c r="E9" i="15"/>
  <c r="S9" i="15" s="1"/>
  <c r="F9" i="15"/>
  <c r="T9" i="15" s="1"/>
  <c r="G9" i="15"/>
  <c r="U9" i="15" s="1"/>
  <c r="C8" i="15"/>
  <c r="Q8" i="15" s="1"/>
  <c r="D8" i="15"/>
  <c r="R8" i="15" s="1"/>
  <c r="E8" i="15"/>
  <c r="S8" i="15" s="1"/>
  <c r="F8" i="15"/>
  <c r="T8" i="15" s="1"/>
  <c r="G8" i="15"/>
  <c r="U8" i="15" s="1"/>
  <c r="C7" i="15"/>
  <c r="Q7" i="15" s="1"/>
  <c r="D7" i="15"/>
  <c r="R7" i="15" s="1"/>
  <c r="E7" i="15"/>
  <c r="S7" i="15" s="1"/>
  <c r="F7" i="15"/>
  <c r="T7" i="15" s="1"/>
  <c r="G7" i="15"/>
  <c r="U7" i="15" s="1"/>
  <c r="C6" i="15"/>
  <c r="Q6" i="15" s="1"/>
  <c r="D6" i="15"/>
  <c r="R6" i="15" s="1"/>
  <c r="E6" i="15"/>
  <c r="S6" i="15" s="1"/>
  <c r="F6" i="15"/>
  <c r="T6" i="15" s="1"/>
  <c r="G6" i="15"/>
  <c r="U6" i="15" s="1"/>
  <c r="C5" i="15"/>
  <c r="Q5" i="15" s="1"/>
  <c r="D5" i="15"/>
  <c r="R5" i="15" s="1"/>
  <c r="E5" i="15"/>
  <c r="S5" i="15" s="1"/>
  <c r="F5" i="15"/>
  <c r="T5" i="15" s="1"/>
  <c r="G5" i="15"/>
  <c r="U5" i="15" s="1"/>
  <c r="B12" i="15"/>
  <c r="P12" i="15" s="1"/>
  <c r="B11" i="15"/>
  <c r="P11" i="15" s="1"/>
  <c r="B10" i="15"/>
  <c r="P10" i="15" s="1"/>
  <c r="B9" i="15"/>
  <c r="P9" i="15" s="1"/>
  <c r="B8" i="15"/>
  <c r="P8" i="15" s="1"/>
  <c r="B7" i="15"/>
  <c r="P7" i="15" s="1"/>
  <c r="B6" i="15"/>
  <c r="P6" i="15" s="1"/>
  <c r="B5" i="15"/>
  <c r="P5" i="15" s="1"/>
  <c r="C4" i="15"/>
  <c r="Q4" i="15" s="1"/>
  <c r="D4" i="15"/>
  <c r="R4" i="15" s="1"/>
  <c r="E4" i="15"/>
  <c r="S4" i="15" s="1"/>
  <c r="F4" i="15"/>
  <c r="T4" i="15" s="1"/>
  <c r="G4" i="15"/>
  <c r="U4" i="15" s="1"/>
  <c r="Y17" i="15"/>
  <c r="X17" i="15"/>
  <c r="Y16" i="15"/>
  <c r="X13" i="15"/>
  <c r="W9" i="15" l="1"/>
  <c r="W7" i="15"/>
  <c r="W8" i="15"/>
  <c r="W4" i="15"/>
  <c r="W10" i="15"/>
  <c r="W11" i="15"/>
  <c r="W12" i="15"/>
  <c r="Y12" i="15" s="1"/>
  <c r="W5" i="15"/>
  <c r="W6" i="15"/>
  <c r="Y14" i="15"/>
  <c r="X15" i="15"/>
  <c r="Y13" i="15"/>
  <c r="X14" i="15"/>
  <c r="Y15" i="15"/>
  <c r="X16" i="15"/>
  <c r="X10" i="15" l="1"/>
  <c r="X4" i="15"/>
  <c r="X12" i="15"/>
  <c r="X6" i="15"/>
  <c r="Y6" i="15"/>
  <c r="Y4" i="15"/>
  <c r="X9" i="15"/>
  <c r="Y9" i="15"/>
  <c r="X11" i="15"/>
  <c r="Y11" i="15"/>
  <c r="X7" i="15"/>
  <c r="Y7" i="15"/>
  <c r="X5" i="15"/>
  <c r="Y5" i="15"/>
  <c r="Y10" i="15" l="1"/>
  <c r="X8" i="15"/>
  <c r="X18" i="15" s="1"/>
  <c r="W21" i="15" s="1"/>
  <c r="Y8" i="15"/>
  <c r="W18" i="15"/>
  <c r="A63" i="9"/>
  <c r="A64" i="9" s="1"/>
  <c r="A65" i="9" s="1"/>
  <c r="A66" i="9" s="1"/>
  <c r="A67" i="9" s="1"/>
  <c r="A68" i="9" s="1"/>
  <c r="A69" i="9" s="1"/>
  <c r="Y18" i="15" l="1"/>
  <c r="AC21" i="15" s="1"/>
  <c r="W20" i="15"/>
  <c r="D62" i="9"/>
  <c r="D68" i="9"/>
  <c r="D63" i="9"/>
  <c r="D69" i="9"/>
  <c r="D67" i="9"/>
  <c r="D65" i="9"/>
  <c r="D66" i="9"/>
  <c r="D64" i="9"/>
  <c r="G56" i="9" l="1"/>
  <c r="F62" i="9" s="1"/>
  <c r="Y22" i="15"/>
  <c r="D70" i="9"/>
  <c r="F66" i="9" l="1"/>
  <c r="F68" i="9"/>
  <c r="F64" i="9"/>
  <c r="F63" i="9"/>
  <c r="F67" i="9"/>
  <c r="F69" i="9"/>
  <c r="F65" i="9"/>
  <c r="F71" i="9" l="1"/>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AJ9" i="14"/>
  <c r="AK9" i="14" s="1"/>
  <c r="AJ6" i="14"/>
  <c r="AJ3" i="14"/>
  <c r="AK3" i="14" s="1"/>
  <c r="AL3" i="14" s="1"/>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R9" i="14"/>
  <c r="S9" i="14" s="1"/>
  <c r="T9" i="14" s="1"/>
  <c r="U9" i="14" s="1"/>
  <c r="V9" i="14" s="1"/>
  <c r="W9" i="14" s="1"/>
  <c r="X9" i="14" s="1"/>
  <c r="Y9" i="14" s="1"/>
  <c r="Z9" i="14" s="1"/>
  <c r="AA9" i="14" s="1"/>
  <c r="AB9" i="14" s="1"/>
  <c r="AC9" i="14" s="1"/>
  <c r="AD9" i="14" s="1"/>
  <c r="AE9" i="14" s="1"/>
  <c r="AF9" i="14" s="1"/>
  <c r="AG9" i="14" s="1"/>
  <c r="AH9" i="14" s="1"/>
  <c r="AI9" i="14" s="1"/>
  <c r="N9" i="14"/>
  <c r="O9" i="14" s="1"/>
  <c r="P9" i="14" s="1"/>
  <c r="Q9" i="14" s="1"/>
  <c r="J9" i="14"/>
  <c r="K9" i="14" s="1"/>
  <c r="L9" i="14" s="1"/>
  <c r="M9" i="14" s="1"/>
  <c r="I9" i="14"/>
  <c r="Q8" i="14"/>
  <c r="R8" i="14" s="1"/>
  <c r="S8" i="14" s="1"/>
  <c r="T8" i="14" s="1"/>
  <c r="U8" i="14" s="1"/>
  <c r="V8" i="14" s="1"/>
  <c r="W8" i="14" s="1"/>
  <c r="X8" i="14" s="1"/>
  <c r="Y8" i="14" s="1"/>
  <c r="Z8" i="14" s="1"/>
  <c r="AA8" i="14" s="1"/>
  <c r="AB8" i="14" s="1"/>
  <c r="AC8" i="14" s="1"/>
  <c r="AD8" i="14" s="1"/>
  <c r="AE8" i="14" s="1"/>
  <c r="AF8" i="14" s="1"/>
  <c r="AG8" i="14" s="1"/>
  <c r="AH8" i="14" s="1"/>
  <c r="M8" i="14"/>
  <c r="N8" i="14" s="1"/>
  <c r="O8" i="14" s="1"/>
  <c r="P8" i="14" s="1"/>
  <c r="I8" i="14"/>
  <c r="J8" i="14" s="1"/>
  <c r="K8" i="14" s="1"/>
  <c r="L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K6" i="14"/>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I6" i="14"/>
  <c r="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M3" i="14"/>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L3" i="14"/>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L38" i="9" l="1"/>
  <c r="F70" i="9" l="1"/>
  <c r="F50" i="9" s="1"/>
</calcChain>
</file>

<file path=xl/comments1.xml><?xml version="1.0" encoding="utf-8"?>
<comments xmlns="http://schemas.openxmlformats.org/spreadsheetml/2006/main">
  <authors>
    <author>厚生労働省ネットワークシステム</author>
  </authors>
  <commentList>
    <comment ref="K5" authorId="0" shapeId="0">
      <text>
        <r>
          <rPr>
            <b/>
            <sz val="16"/>
            <color indexed="81"/>
            <rFont val="ＭＳ Ｐゴシック"/>
            <family val="3"/>
            <charset val="128"/>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　100回以下
上記のような場合に、第１～第５までで150回を5回とカウント（①）するより、第１～第４を150回以上、第５～８を100回以上とカウント（②）した方が総額が高くなる。
①　150×5×3,000+140×3×0＝2,250,000
②　150×4×3,000+（140×3+150×1）×2,000＝2,940,000
上記の具体例のような場合は、「150回以上」となっている週のひとつを、リストから「100回以上」を選択して、修正する。</t>
        </r>
      </text>
    </comment>
  </commentList>
</comments>
</file>

<file path=xl/sharedStrings.xml><?xml version="1.0" encoding="utf-8"?>
<sst xmlns="http://schemas.openxmlformats.org/spreadsheetml/2006/main" count="177" uniqueCount="89">
  <si>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</si>
  <si>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</si>
  <si>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</si>
  <si>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</si>
  <si>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</si>
  <si>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</si>
  <si>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</si>
  <si>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</si>
  <si>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</si>
  <si>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</si>
  <si>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</si>
  <si>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</si>
  <si>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</si>
  <si>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</si>
  <si>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週の回数区分</t>
    <rPh sb="0" eb="1">
      <t>シュウ</t>
    </rPh>
    <rPh sb="2" eb="4">
      <t>カイスウ</t>
    </rPh>
    <rPh sb="4" eb="6">
      <t>クブン</t>
    </rPh>
    <phoneticPr fontId="2"/>
  </si>
  <si>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</si>
  <si>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</si>
  <si>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</si>
  <si>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医療機関等名称</t>
    <phoneticPr fontId="2"/>
  </si>
  <si>
    <t>医療機関等名称</t>
    <rPh sb="0" eb="2">
      <t>イリョウ</t>
    </rPh>
    <rPh sb="2" eb="4">
      <t>キカン</t>
    </rPh>
    <rPh sb="4" eb="5">
      <t>トウ</t>
    </rPh>
    <rPh sb="5" eb="7">
      <t>メイショウ</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</si>
  <si>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</si>
  <si>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</si>
  <si>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2,000円/回</t>
    <rPh sb="8" eb="9">
      <t>エン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</si>
  <si>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</si>
  <si>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職域以外</t>
    <rPh sb="0" eb="2">
      <t>ショクイキ</t>
    </rPh>
    <rPh sb="2" eb="4">
      <t>イガイ</t>
    </rPh>
    <phoneticPr fontId="2"/>
  </si>
  <si>
    <t>年　　　月　　　日</t>
    <rPh sb="0" eb="1">
      <t>ネン</t>
    </rPh>
    <rPh sb="4" eb="5">
      <t>ガツ</t>
    </rPh>
    <rPh sb="8" eb="9">
      <t>ニチ</t>
    </rPh>
    <phoneticPr fontId="2"/>
  </si>
  <si>
    <t>接種回数計（予診のみを含めない）</t>
    <rPh sb="0" eb="2">
      <t>セッシュ</t>
    </rPh>
    <rPh sb="2" eb="4">
      <t>カイスウ</t>
    </rPh>
    <rPh sb="4" eb="5">
      <t>ケイ</t>
    </rPh>
    <rPh sb="6" eb="8">
      <t>ヨシン</t>
    </rPh>
    <rPh sb="11" eb="12">
      <t>フク</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</si>
  <si>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</si>
  <si>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</si>
  <si>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</si>
  <si>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</si>
  <si>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</si>
  <si>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</si>
  <si>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</si>
  <si>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</si>
  <si>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</si>
  <si>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</si>
  <si>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時間外等の接種体制の有無</t>
    <rPh sb="0" eb="3">
      <t>ジカンガイ</t>
    </rPh>
    <rPh sb="3" eb="4">
      <t>トウ</t>
    </rPh>
    <rPh sb="5" eb="7">
      <t>セッシュ</t>
    </rPh>
    <rPh sb="7" eb="9">
      <t>タイセイ</t>
    </rPh>
    <rPh sb="10" eb="12">
      <t>ウム</t>
    </rPh>
    <phoneticPr fontId="2"/>
  </si>
  <si>
    <t>時間外等の接種体制の有無</t>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</si>
  <si>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</si>
  <si>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 週のうち少なくとも１日は時間外、夜間または休日における接種体制を要する。</t>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</si>
  <si>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</si>
  <si>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日</t>
  </si>
  <si>
    <t>月</t>
  </si>
  <si>
    <t>火</t>
  </si>
  <si>
    <t>水</t>
  </si>
  <si>
    <t>木</t>
  </si>
  <si>
    <t>金</t>
  </si>
  <si>
    <t>土</t>
  </si>
  <si>
    <t>参考記載：各加算の対象となった接種の数</t>
    <rPh sb="5" eb="6">
      <t>カク</t>
    </rPh>
    <phoneticPr fontId="2"/>
  </si>
  <si>
    <t>接種回数</t>
  </si>
  <si>
    <t>計</t>
  </si>
  <si>
    <t>支給総額</t>
  </si>
  <si>
    <t>非表示</t>
  </si>
  <si>
    <t>100以上</t>
  </si>
  <si>
    <t>100加算</t>
  </si>
  <si>
    <t>１週目</t>
  </si>
  <si>
    <t>２週目</t>
  </si>
  <si>
    <t>３週目</t>
  </si>
  <si>
    <t>４週目</t>
  </si>
  <si>
    <t>５週目</t>
  </si>
  <si>
    <t>６週目</t>
  </si>
  <si>
    <t>７週目</t>
  </si>
  <si>
    <t>８週目</t>
  </si>
  <si>
    <t>９週目</t>
  </si>
  <si>
    <t>１０週目</t>
  </si>
  <si>
    <t>１１週目</t>
  </si>
  <si>
    <t>１２週目</t>
  </si>
  <si>
    <t>１３週目</t>
  </si>
  <si>
    <t>１４週目</t>
  </si>
  <si>
    <t>週100回以上の実週数</t>
  </si>
  <si>
    <t>時間外実施の有無</t>
    <rPh sb="0" eb="5">
      <t>ジカンガイジッシ</t>
    </rPh>
    <rPh sb="6" eb="8">
      <t>ウム</t>
    </rPh>
    <phoneticPr fontId="2"/>
  </si>
  <si>
    <t>50回以上か</t>
    <rPh sb="2" eb="5">
      <t>カイイジョウ</t>
    </rPh>
    <phoneticPr fontId="2"/>
  </si>
  <si>
    <t>　</t>
  </si>
  <si>
    <t>週100回以上と取り扱う週数</t>
    <phoneticPr fontId="2"/>
  </si>
  <si>
    <t>各務原市長　様</t>
    <rPh sb="0" eb="3">
      <t>カカミガハラ</t>
    </rPh>
    <rPh sb="3" eb="5">
      <t>シチョウ</t>
    </rPh>
    <rPh sb="6" eb="7">
      <t>サマ</t>
    </rPh>
    <phoneticPr fontId="2"/>
  </si>
  <si>
    <t>様式1</t>
    <phoneticPr fontId="2"/>
  </si>
  <si>
    <t>様式2</t>
    <phoneticPr fontId="2"/>
  </si>
  <si>
    <t>　新型コロナウイルスワクチン接種の実績報告書</t>
    <rPh sb="1" eb="3">
      <t>シンガタ</t>
    </rPh>
    <rPh sb="14" eb="16">
      <t>セッシュ</t>
    </rPh>
    <rPh sb="17" eb="19">
      <t>ジッセキ</t>
    </rPh>
    <rPh sb="19" eb="22">
      <t>ホウコクショ</t>
    </rPh>
    <phoneticPr fontId="2"/>
  </si>
  <si>
    <t>個別接種促進のための支援事業に係る請求書</t>
    <rPh sb="0" eb="2">
      <t>コベツ</t>
    </rPh>
    <rPh sb="2" eb="4">
      <t>セッシュ</t>
    </rPh>
    <rPh sb="4" eb="6">
      <t>ソクシン</t>
    </rPh>
    <rPh sb="15" eb="16">
      <t>カカ</t>
    </rPh>
    <rPh sb="17" eb="20">
      <t>セイキュウショ</t>
    </rPh>
    <phoneticPr fontId="2"/>
  </si>
  <si>
    <t>★個別接種チェックシート</t>
    <phoneticPr fontId="2"/>
  </si>
  <si>
    <r>
      <t>100回以上接種した取扱いとする週</t>
    </r>
    <r>
      <rPr>
        <vertAlign val="superscript"/>
        <sz val="26"/>
        <color theme="1"/>
        <rFont val="游ゴシック"/>
        <family val="3"/>
        <charset val="128"/>
        <scheme val="minor"/>
      </rPr>
      <t>※</t>
    </r>
    <rPh sb="10" eb="12">
      <t>トリアツカ</t>
    </rPh>
    <phoneticPr fontId="2"/>
  </si>
  <si>
    <t>●●●クリニック</t>
    <phoneticPr fontId="2"/>
  </si>
  <si>
    <t>○</t>
  </si>
  <si>
    <t>〇〇　〇〇</t>
    <phoneticPr fontId="2"/>
  </si>
  <si>
    <t>△△△ー△△△ー△△△△</t>
    <phoneticPr fontId="2"/>
  </si>
  <si>
    <t>(月）</t>
    <rPh sb="1" eb="2">
      <t>ゲツ</t>
    </rPh>
    <phoneticPr fontId="2"/>
  </si>
  <si>
    <t>　11月6日から12月31日の期間において、別紙報告書のとおりコロナウイルスワクチンの接種を実施したため、以下のとおり請求する。</t>
    <rPh sb="3" eb="4">
      <t>ガツ</t>
    </rPh>
    <rPh sb="5" eb="6">
      <t>ニチ</t>
    </rPh>
    <rPh sb="15" eb="17">
      <t>キカン</t>
    </rPh>
    <rPh sb="43" eb="45">
      <t>セッシュ</t>
    </rPh>
    <rPh sb="46" eb="48">
      <t>ジッシ</t>
    </rPh>
    <rPh sb="53" eb="55">
      <t>イカ</t>
    </rPh>
    <rPh sb="59" eb="61">
      <t>セイキュウ</t>
    </rPh>
    <phoneticPr fontId="2"/>
  </si>
  <si>
    <t>11月6日から12月31日の間</t>
    <rPh sb="2" eb="3">
      <t>ガツ</t>
    </rPh>
    <rPh sb="4" eb="5">
      <t>ニチ</t>
    </rPh>
    <rPh sb="14" eb="15">
      <t>アイダ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</si>
</sst>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quot;¥&quot;\-#,##0"/>
    <numFmt numFmtId="176" formatCode="m/d"/>
    <numFmt numFmtId="177" formatCode="General&quot;回&quot;"/>
    <numFmt numFmtId="178" formatCode="General&quot;週&quot;"/>
    <numFmt numFmtId="179" formatCode="#,##0&quot;円&quot;;[Red]\-#,##0"/>
    <numFmt numFmtId="180" formatCode="#,##0&quot;回&quot;;[Red]\-#,##0"/>
    <numFmt numFmtId="181" formatCode="m/d;@"/>
    <numFmt numFmtId="182" formatCode="m&quot;月&quot;d&quot;日の週&quot;"/>
    <numFmt numFmtId="183" formatCode="#,##0&quot;回&quot;;[Red]\-#,##0&quot;回&quot;"/>
    <numFmt numFmtId="184" formatCode="\(General&quot;回&quot;\)"/>
    <numFmt numFmtId="185" formatCode="\(#,##0&quot;回&quot;\);[Red]\(\-#,##0&quot;回&quot;\)"/>
    <numFmt numFmtId="186" formatCode="#,##0_ "/>
  </numFmts>
  <fonts count="3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28"/>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b/>
      <sz val="22"/>
      <color theme="1"/>
      <name val="游ゴシック"/>
      <family val="2"/>
      <charset val="128"/>
      <scheme val="minor"/>
    </font>
    <font>
      <b/>
      <sz val="16"/>
      <color theme="0"/>
      <name val="游ゴシック"/>
      <family val="3"/>
      <charset val="128"/>
      <scheme val="minor"/>
    </font>
    <font>
      <b/>
      <sz val="16"/>
      <color rgb="FFFF0000"/>
      <name val="游ゴシック"/>
      <family val="3"/>
      <charset val="128"/>
      <scheme val="minor"/>
    </font>
    <font>
      <b/>
      <sz val="16"/>
      <color rgb="FF66FFFF"/>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sz val="11"/>
      <color rgb="FF0000FF"/>
      <name val="游ゴシック"/>
      <family val="2"/>
      <charset val="128"/>
      <scheme val="minor"/>
    </font>
    <font>
      <sz val="11"/>
      <color rgb="FF0000FF"/>
      <name val="游ゴシック"/>
      <family val="3"/>
      <charset val="128"/>
      <scheme val="minor"/>
    </font>
    <font>
      <b/>
      <sz val="11"/>
      <color rgb="FF0000FF"/>
      <name val="游ゴシック"/>
      <family val="3"/>
      <charset val="128"/>
      <scheme val="minor"/>
    </font>
    <font>
      <b/>
      <sz val="11"/>
      <color theme="0"/>
      <name val="游ゴシック"/>
      <family val="3"/>
      <charset val="128"/>
      <scheme val="minor"/>
    </font>
    <font>
      <sz val="26"/>
      <color theme="1"/>
      <name val="游ゴシック"/>
      <family val="2"/>
      <charset val="128"/>
      <scheme val="minor"/>
    </font>
    <font>
      <vertAlign val="superscript"/>
      <sz val="26"/>
      <color theme="1"/>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medium">
        <color indexed="64"/>
      </left>
      <right/>
      <top/>
      <bottom/>
      <diagonal/>
    </border>
    <border>
      <left style="dotted">
        <color auto="1"/>
      </left>
      <right style="dotted">
        <color auto="1"/>
      </right>
      <top style="dotted">
        <color auto="1"/>
      </top>
      <bottom style="dotted">
        <color auto="1"/>
      </bottom>
      <diagonal/>
    </border>
    <border>
      <left style="thin">
        <color indexed="64"/>
      </left>
      <right style="medium">
        <color indexed="64"/>
      </right>
      <top style="medium">
        <color indexed="64"/>
      </top>
      <bottom style="medium">
        <color indexed="64"/>
      </bottom>
      <diagonal/>
    </border>
    <border>
      <left style="dotted">
        <color auto="1"/>
      </left>
      <right style="dotted">
        <color auto="1"/>
      </right>
      <top style="dotted">
        <color auto="1"/>
      </top>
      <bottom style="double">
        <color auto="1"/>
      </bottom>
      <diagonal/>
    </border>
    <border>
      <left/>
      <right/>
      <top style="double">
        <color auto="1"/>
      </top>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thin">
        <color indexed="64"/>
      </left>
      <right style="dotted">
        <color auto="1"/>
      </right>
      <top style="dotted">
        <color auto="1"/>
      </top>
      <bottom style="double">
        <color auto="1"/>
      </bottom>
      <diagonal/>
    </border>
    <border>
      <left style="dotted">
        <color auto="1"/>
      </left>
      <right/>
      <top style="dotted">
        <color auto="1"/>
      </top>
      <bottom style="dotted">
        <color auto="1"/>
      </bottom>
      <diagonal/>
    </border>
    <border>
      <left style="thin">
        <color indexed="64"/>
      </left>
      <right style="dotted">
        <color auto="1"/>
      </right>
      <top style="dotted">
        <color auto="1"/>
      </top>
      <bottom style="dotted">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6">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1" fillId="0" borderId="5" xfId="2" applyFont="1" applyBorder="1">
      <alignment vertical="center"/>
    </xf>
    <xf numFmtId="0" fontId="12" fillId="0" borderId="5" xfId="0" applyFont="1" applyBorder="1">
      <alignment vertical="center"/>
    </xf>
    <xf numFmtId="0" fontId="14" fillId="0" borderId="0" xfId="0" applyFont="1" applyAlignment="1">
      <alignment horizontal="center" vertical="center"/>
    </xf>
    <xf numFmtId="0" fontId="10" fillId="0" borderId="0" xfId="2" applyFont="1" applyBorder="1">
      <alignment vertical="center"/>
    </xf>
    <xf numFmtId="0" fontId="17" fillId="0" borderId="0" xfId="0" applyFont="1">
      <alignment vertical="center"/>
    </xf>
    <xf numFmtId="0" fontId="15" fillId="0" borderId="0" xfId="0" applyFont="1" applyAlignment="1">
      <alignment horizontal="center" vertical="center"/>
    </xf>
    <xf numFmtId="0" fontId="19" fillId="0" borderId="0" xfId="0" applyFont="1">
      <alignmen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3" fillId="0" borderId="0" xfId="0" applyFont="1" applyBorder="1">
      <alignment vertical="center"/>
    </xf>
    <xf numFmtId="0" fontId="8" fillId="0" borderId="1" xfId="0" applyFont="1" applyBorder="1" applyAlignment="1">
      <alignment vertical="center" wrapText="1"/>
    </xf>
    <xf numFmtId="0" fontId="25" fillId="0" borderId="0" xfId="0" applyFont="1">
      <alignment vertical="center"/>
    </xf>
    <xf numFmtId="0" fontId="0" fillId="0" borderId="5" xfId="0" applyBorder="1">
      <alignment vertical="center"/>
    </xf>
    <xf numFmtId="0" fontId="26" fillId="0" borderId="0" xfId="0" applyFont="1" applyAlignment="1">
      <alignment horizontal="right" vertical="center"/>
    </xf>
    <xf numFmtId="0" fontId="26" fillId="0" borderId="0" xfId="0" applyFont="1">
      <alignment vertical="center"/>
    </xf>
    <xf numFmtId="0" fontId="24" fillId="0" borderId="5" xfId="0" applyFont="1" applyBorder="1">
      <alignment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10" fillId="0" borderId="0" xfId="0" applyFont="1">
      <alignment vertical="center"/>
    </xf>
    <xf numFmtId="0" fontId="0" fillId="0" borderId="0" xfId="0">
      <alignment vertical="center"/>
    </xf>
    <xf numFmtId="0" fontId="10" fillId="0" borderId="5" xfId="2" applyFont="1" applyBorder="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176" fontId="27" fillId="2" borderId="1" xfId="0" applyNumberFormat="1" applyFont="1" applyFill="1" applyBorder="1" applyAlignment="1">
      <alignment horizontal="center" vertical="center"/>
    </xf>
    <xf numFmtId="38" fontId="14" fillId="3" borderId="1" xfId="1" applyFont="1" applyFill="1" applyBorder="1" applyAlignment="1">
      <alignment horizontal="center" vertical="center"/>
    </xf>
    <xf numFmtId="0" fontId="25" fillId="0" borderId="0" xfId="0" applyFont="1" applyAlignment="1">
      <alignment horizontal="center" vertical="center"/>
    </xf>
    <xf numFmtId="0" fontId="17" fillId="0" borderId="0" xfId="0" applyFont="1" applyAlignment="1">
      <alignment horizontal="right" vertical="center"/>
    </xf>
    <xf numFmtId="0" fontId="0" fillId="0" borderId="0" xfId="0">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181" fontId="0" fillId="0" borderId="5" xfId="0" applyNumberFormat="1" applyBorder="1">
      <alignment vertical="center"/>
    </xf>
    <xf numFmtId="181" fontId="0" fillId="0" borderId="18" xfId="0" applyNumberFormat="1" applyBorder="1">
      <alignment vertical="center"/>
    </xf>
    <xf numFmtId="181" fontId="0" fillId="0" borderId="19" xfId="0" applyNumberFormat="1" applyBorder="1">
      <alignment vertical="center"/>
    </xf>
    <xf numFmtId="0" fontId="14" fillId="3" borderId="10" xfId="0" applyFont="1" applyFill="1" applyBorder="1" applyAlignment="1">
      <alignment horizontal="center" vertical="center"/>
    </xf>
    <xf numFmtId="177" fontId="14" fillId="0" borderId="12" xfId="1" applyNumberFormat="1" applyFont="1" applyBorder="1">
      <alignment vertical="center"/>
    </xf>
    <xf numFmtId="0" fontId="14" fillId="3" borderId="12" xfId="0" applyFont="1" applyFill="1" applyBorder="1" applyAlignment="1">
      <alignment horizontal="center" vertical="center"/>
    </xf>
    <xf numFmtId="38" fontId="14" fillId="0" borderId="12" xfId="1" applyFont="1" applyFill="1" applyBorder="1" applyAlignment="1">
      <alignment horizontal="center" vertical="center"/>
    </xf>
    <xf numFmtId="177" fontId="14" fillId="0" borderId="2" xfId="1" applyNumberFormat="1" applyFont="1" applyFill="1" applyBorder="1">
      <alignment vertical="center"/>
    </xf>
    <xf numFmtId="0" fontId="15" fillId="0" borderId="0" xfId="0" applyFont="1">
      <alignment vertical="center"/>
    </xf>
    <xf numFmtId="176" fontId="28" fillId="2" borderId="1" xfId="0" applyNumberFormat="1" applyFont="1" applyFill="1" applyBorder="1" applyAlignment="1">
      <alignment horizontal="center" vertical="center"/>
    </xf>
    <xf numFmtId="176" fontId="29" fillId="2" borderId="1" xfId="0" applyNumberFormat="1" applyFont="1" applyFill="1" applyBorder="1" applyAlignment="1">
      <alignment horizontal="center" vertical="center"/>
    </xf>
    <xf numFmtId="0" fontId="0" fillId="0" borderId="20" xfId="0" applyBorder="1">
      <alignment vertical="center"/>
    </xf>
    <xf numFmtId="0" fontId="30" fillId="0" borderId="0" xfId="0" applyFont="1">
      <alignment vertical="center"/>
    </xf>
    <xf numFmtId="38" fontId="0" fillId="0" borderId="0" xfId="1" applyFont="1">
      <alignment vertical="center"/>
    </xf>
    <xf numFmtId="0" fontId="0" fillId="0" borderId="21" xfId="0" applyBorder="1" applyAlignment="1">
      <alignment vertical="center" shrinkToFit="1"/>
    </xf>
    <xf numFmtId="0" fontId="0" fillId="4" borderId="21" xfId="0" applyFill="1" applyBorder="1" applyAlignment="1">
      <alignment vertical="center" shrinkToFit="1"/>
    </xf>
    <xf numFmtId="38" fontId="3" fillId="0" borderId="21" xfId="1" applyFont="1" applyBorder="1" applyAlignment="1">
      <alignment vertical="center" shrinkToFit="1"/>
    </xf>
    <xf numFmtId="38" fontId="0" fillId="0" borderId="21" xfId="1" applyFont="1" applyBorder="1" applyAlignment="1">
      <alignment vertical="center" shrinkToFit="1"/>
    </xf>
    <xf numFmtId="0" fontId="0" fillId="0" borderId="0" xfId="0" applyAlignment="1">
      <alignment vertical="center" shrinkToFit="1"/>
    </xf>
    <xf numFmtId="0" fontId="0" fillId="0" borderId="21" xfId="0" applyBorder="1">
      <alignment vertical="center"/>
    </xf>
    <xf numFmtId="38" fontId="0" fillId="5" borderId="21" xfId="0" applyNumberFormat="1" applyFill="1" applyBorder="1">
      <alignment vertical="center"/>
    </xf>
    <xf numFmtId="0" fontId="32" fillId="4" borderId="21" xfId="0" applyFont="1" applyFill="1" applyBorder="1">
      <alignment vertical="center"/>
    </xf>
    <xf numFmtId="38" fontId="33" fillId="0" borderId="21" xfId="1" applyFont="1" applyBorder="1">
      <alignment vertical="center"/>
    </xf>
    <xf numFmtId="38" fontId="32" fillId="0" borderId="21" xfId="1" applyFont="1" applyBorder="1">
      <alignment vertical="center"/>
    </xf>
    <xf numFmtId="0" fontId="0" fillId="5" borderId="21" xfId="0" applyFill="1" applyBorder="1">
      <alignment vertical="center"/>
    </xf>
    <xf numFmtId="0" fontId="0" fillId="0" borderId="23" xfId="0" applyBorder="1">
      <alignment vertical="center"/>
    </xf>
    <xf numFmtId="0" fontId="0" fillId="5" borderId="23" xfId="0" applyFill="1" applyBorder="1">
      <alignment vertical="center"/>
    </xf>
    <xf numFmtId="0" fontId="32" fillId="4" borderId="23" xfId="0" applyFont="1" applyFill="1" applyBorder="1">
      <alignment vertical="center"/>
    </xf>
    <xf numFmtId="38" fontId="32" fillId="0" borderId="23" xfId="1" applyFont="1" applyBorder="1">
      <alignment vertical="center"/>
    </xf>
    <xf numFmtId="0" fontId="0" fillId="0" borderId="24" xfId="0" applyBorder="1">
      <alignment vertical="center"/>
    </xf>
    <xf numFmtId="38" fontId="34" fillId="0" borderId="24" xfId="1" applyFont="1" applyBorder="1">
      <alignment vertical="center"/>
    </xf>
    <xf numFmtId="38" fontId="32" fillId="0" borderId="24" xfId="1" applyFont="1" applyBorder="1">
      <alignment vertical="center"/>
    </xf>
    <xf numFmtId="38" fontId="32" fillId="0" borderId="0" xfId="1" applyFont="1" applyFill="1">
      <alignment vertical="center"/>
    </xf>
    <xf numFmtId="38" fontId="35" fillId="0" borderId="0" xfId="1" applyFont="1" applyBorder="1" applyAlignment="1">
      <alignment horizontal="center" vertical="center"/>
    </xf>
    <xf numFmtId="38" fontId="0" fillId="0" borderId="0" xfId="1" applyFont="1" applyBorder="1">
      <alignment vertical="center"/>
    </xf>
    <xf numFmtId="0" fontId="0" fillId="4" borderId="28" xfId="0" applyFill="1" applyBorder="1" applyAlignment="1">
      <alignment vertical="center" shrinkToFit="1"/>
    </xf>
    <xf numFmtId="0" fontId="32" fillId="4" borderId="28" xfId="0" applyFont="1" applyFill="1" applyBorder="1">
      <alignment vertical="center"/>
    </xf>
    <xf numFmtId="0" fontId="0" fillId="4" borderId="29" xfId="0" applyFill="1" applyBorder="1" applyAlignment="1">
      <alignment vertical="center" shrinkToFit="1"/>
    </xf>
    <xf numFmtId="0" fontId="32" fillId="4" borderId="29" xfId="0" applyFont="1" applyFill="1" applyBorder="1">
      <alignment vertical="center"/>
    </xf>
    <xf numFmtId="0" fontId="32" fillId="4" borderId="27" xfId="0" applyFont="1" applyFill="1" applyBorder="1">
      <alignment vertical="center"/>
    </xf>
    <xf numFmtId="0" fontId="31" fillId="0" borderId="15" xfId="0" applyFont="1" applyBorder="1">
      <alignment vertical="center"/>
    </xf>
    <xf numFmtId="0" fontId="31" fillId="0" borderId="16" xfId="0" applyFont="1" applyBorder="1">
      <alignment vertical="center"/>
    </xf>
    <xf numFmtId="38" fontId="34" fillId="0" borderId="22" xfId="1" applyFont="1" applyBorder="1">
      <alignment vertical="center"/>
    </xf>
    <xf numFmtId="0" fontId="10" fillId="0" borderId="0" xfId="0" applyFont="1" applyBorder="1" applyAlignment="1">
      <alignment horizontal="left" vertical="top"/>
    </xf>
    <xf numFmtId="0" fontId="16" fillId="0" borderId="0" xfId="0" applyFont="1" applyBorder="1" applyProtection="1">
      <alignment vertical="center"/>
    </xf>
    <xf numFmtId="176" fontId="28" fillId="2" borderId="0" xfId="0" applyNumberFormat="1" applyFont="1" applyFill="1" applyBorder="1" applyAlignment="1">
      <alignment horizontal="center" vertical="center"/>
    </xf>
    <xf numFmtId="176" fontId="27" fillId="2" borderId="0" xfId="0" applyNumberFormat="1" applyFont="1" applyFill="1" applyBorder="1" applyAlignment="1">
      <alignment horizontal="center" vertical="center"/>
    </xf>
    <xf numFmtId="176" fontId="29" fillId="2" borderId="0" xfId="0" applyNumberFormat="1" applyFont="1" applyFill="1" applyBorder="1" applyAlignment="1">
      <alignment horizontal="center" vertical="center"/>
    </xf>
    <xf numFmtId="38" fontId="14" fillId="3" borderId="0" xfId="1" applyFont="1" applyFill="1" applyBorder="1" applyAlignment="1">
      <alignment horizontal="center" vertical="center"/>
    </xf>
    <xf numFmtId="38" fontId="14" fillId="0" borderId="0" xfId="1" applyFont="1" applyBorder="1" applyAlignment="1">
      <alignment horizontal="right" vertical="center"/>
    </xf>
    <xf numFmtId="0" fontId="25" fillId="0" borderId="0" xfId="0" applyFont="1" applyBorder="1">
      <alignment vertical="center"/>
    </xf>
    <xf numFmtId="0" fontId="10" fillId="0" borderId="0" xfId="0" applyFont="1" applyBorder="1">
      <alignment vertical="center"/>
    </xf>
    <xf numFmtId="0" fontId="10" fillId="0" borderId="0" xfId="0" applyFont="1" applyFill="1" applyBorder="1">
      <alignment vertical="center"/>
    </xf>
    <xf numFmtId="0" fontId="10" fillId="0" borderId="0" xfId="0" applyFont="1" applyBorder="1" applyAlignment="1">
      <alignment horizontal="center" vertical="center"/>
    </xf>
    <xf numFmtId="0" fontId="36" fillId="0" borderId="0" xfId="0" applyFont="1">
      <alignment vertical="center"/>
    </xf>
    <xf numFmtId="0" fontId="12" fillId="0" borderId="0" xfId="0" applyFont="1">
      <alignment vertical="center"/>
    </xf>
    <xf numFmtId="178" fontId="12" fillId="0" borderId="0" xfId="0" applyNumberFormat="1" applyFont="1">
      <alignment vertical="center"/>
    </xf>
    <xf numFmtId="38" fontId="12" fillId="0" borderId="0" xfId="1" applyFont="1" applyAlignment="1">
      <alignment horizontal="right" vertical="center"/>
    </xf>
    <xf numFmtId="182" fontId="12" fillId="0" borderId="5" xfId="0" applyNumberFormat="1" applyFont="1" applyBorder="1" applyAlignment="1">
      <alignment horizontal="left" vertical="center"/>
    </xf>
    <xf numFmtId="0" fontId="12" fillId="0" borderId="14" xfId="0" applyFont="1" applyBorder="1">
      <alignment vertical="center"/>
    </xf>
    <xf numFmtId="184" fontId="12" fillId="0" borderId="0" xfId="0" applyNumberFormat="1" applyFont="1" applyBorder="1">
      <alignment vertical="center"/>
    </xf>
    <xf numFmtId="0" fontId="12" fillId="0" borderId="0" xfId="0" applyFont="1" applyAlignment="1">
      <alignment horizontal="right" vertical="center"/>
    </xf>
    <xf numFmtId="184" fontId="12" fillId="0" borderId="0" xfId="1" applyNumberFormat="1" applyFont="1">
      <alignment vertical="center"/>
    </xf>
    <xf numFmtId="0" fontId="12" fillId="0" borderId="5" xfId="0" applyFont="1" applyBorder="1" applyAlignment="1">
      <alignment horizontal="center" vertical="center" wrapText="1"/>
    </xf>
    <xf numFmtId="179" fontId="12" fillId="0" borderId="7" xfId="1" applyNumberFormat="1" applyFont="1" applyBorder="1" applyAlignment="1">
      <alignment horizontal="right" vertical="center"/>
    </xf>
    <xf numFmtId="180" fontId="12" fillId="0" borderId="5" xfId="1" applyNumberFormat="1" applyFont="1" applyBorder="1">
      <alignment vertical="center"/>
    </xf>
    <xf numFmtId="0" fontId="12" fillId="0" borderId="5" xfId="0" applyFont="1" applyBorder="1" applyAlignment="1">
      <alignment horizontal="center" vertical="center"/>
    </xf>
    <xf numFmtId="38" fontId="8" fillId="0" borderId="6" xfId="1" applyFont="1" applyFill="1" applyBorder="1" applyAlignment="1">
      <alignment horizontal="left" vertical="center"/>
    </xf>
    <xf numFmtId="38" fontId="8" fillId="0" borderId="13" xfId="1" applyFont="1" applyFill="1" applyBorder="1" applyAlignment="1">
      <alignment horizontal="left" vertical="center"/>
    </xf>
    <xf numFmtId="38" fontId="14" fillId="4" borderId="6" xfId="1" applyFont="1" applyFill="1" applyBorder="1" applyAlignment="1">
      <alignment horizontal="center" vertical="center"/>
    </xf>
    <xf numFmtId="38" fontId="14" fillId="4" borderId="7" xfId="1" applyFont="1" applyFill="1" applyBorder="1" applyAlignment="1">
      <alignment horizontal="center" vertical="center"/>
    </xf>
    <xf numFmtId="38" fontId="14" fillId="4" borderId="13" xfId="1" applyFont="1" applyFill="1" applyBorder="1" applyAlignment="1">
      <alignment horizontal="center" vertical="center"/>
    </xf>
    <xf numFmtId="183" fontId="14" fillId="0" borderId="6" xfId="1" applyNumberFormat="1" applyFont="1" applyBorder="1">
      <alignment vertical="center"/>
    </xf>
    <xf numFmtId="183" fontId="14" fillId="0" borderId="13" xfId="1" applyNumberFormat="1" applyFont="1" applyBorder="1">
      <alignment vertical="center"/>
    </xf>
    <xf numFmtId="5" fontId="22" fillId="0" borderId="5" xfId="2" applyNumberFormat="1" applyFont="1" applyBorder="1" applyAlignment="1">
      <alignment horizontal="center"/>
    </xf>
    <xf numFmtId="0" fontId="10" fillId="3" borderId="5" xfId="0" applyFont="1" applyFill="1" applyBorder="1" applyAlignment="1">
      <alignment horizontal="right" vertical="center"/>
    </xf>
    <xf numFmtId="0" fontId="10" fillId="3" borderId="7" xfId="2" applyFont="1" applyFill="1" applyBorder="1">
      <alignment vertical="center"/>
    </xf>
    <xf numFmtId="0" fontId="22" fillId="0" borderId="0" xfId="2" applyFont="1" applyBorder="1" applyAlignment="1">
      <alignment horizontal="center" vertical="center"/>
    </xf>
    <xf numFmtId="0" fontId="23" fillId="0" borderId="0" xfId="2" applyFont="1" applyBorder="1" applyAlignment="1">
      <alignment vertical="top" wrapText="1"/>
    </xf>
    <xf numFmtId="0" fontId="8" fillId="0" borderId="6" xfId="0" applyFont="1" applyBorder="1" applyAlignment="1">
      <alignment vertical="center" wrapText="1"/>
    </xf>
    <xf numFmtId="0" fontId="8" fillId="0" borderId="13" xfId="0" applyFont="1" applyBorder="1" applyAlignment="1">
      <alignment vertic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13" xfId="0" applyFont="1" applyBorder="1" applyAlignment="1">
      <alignment horizontal="left" vertical="center"/>
    </xf>
    <xf numFmtId="0" fontId="25" fillId="3" borderId="5" xfId="0" applyFont="1" applyFill="1" applyBorder="1">
      <alignment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38" fontId="10" fillId="3" borderId="0" xfId="1" applyFont="1" applyFill="1" applyBorder="1" applyAlignment="1">
      <alignment horizontal="center" vertical="center"/>
    </xf>
    <xf numFmtId="0" fontId="10" fillId="3" borderId="0" xfId="0" applyFont="1" applyFill="1" applyBorder="1">
      <alignment vertical="center"/>
    </xf>
    <xf numFmtId="0" fontId="10" fillId="0" borderId="0" xfId="0" applyFont="1" applyBorder="1" applyAlignment="1">
      <alignment horizontal="center" vertical="center"/>
    </xf>
    <xf numFmtId="180" fontId="12" fillId="0" borderId="14" xfId="1" applyNumberFormat="1" applyFont="1" applyBorder="1">
      <alignment vertical="center"/>
    </xf>
    <xf numFmtId="179" fontId="12" fillId="0" borderId="14" xfId="1" applyNumberFormat="1" applyFont="1" applyBorder="1">
      <alignment vertical="center"/>
    </xf>
    <xf numFmtId="0" fontId="12" fillId="0" borderId="3" xfId="0" applyFont="1" applyBorder="1" applyAlignment="1">
      <alignment horizontal="center" vertical="center" wrapText="1"/>
    </xf>
    <xf numFmtId="0" fontId="12" fillId="0" borderId="3" xfId="0" applyFont="1" applyBorder="1" applyAlignment="1">
      <alignment horizontal="center" vertical="center"/>
    </xf>
    <xf numFmtId="0" fontId="10" fillId="0" borderId="0" xfId="0" applyFont="1" applyBorder="1" applyAlignment="1">
      <alignment horizontal="left" vertical="top"/>
    </xf>
    <xf numFmtId="185" fontId="12" fillId="0" borderId="3" xfId="1" applyNumberFormat="1" applyFont="1" applyBorder="1">
      <alignment vertical="center"/>
    </xf>
    <xf numFmtId="0" fontId="10" fillId="3" borderId="0" xfId="0" applyFont="1" applyFill="1" applyBorder="1" applyAlignment="1">
      <alignment horizontal="center" vertical="center"/>
    </xf>
    <xf numFmtId="38" fontId="10" fillId="0" borderId="0" xfId="1" applyFont="1" applyBorder="1" applyAlignment="1">
      <alignment horizontal="center" vertical="center"/>
    </xf>
    <xf numFmtId="0" fontId="8" fillId="4" borderId="6" xfId="0" applyFont="1" applyFill="1" applyBorder="1" applyAlignment="1">
      <alignment horizontal="center" vertical="center"/>
    </xf>
    <xf numFmtId="0" fontId="8" fillId="4" borderId="13" xfId="0" applyFont="1" applyFill="1" applyBorder="1" applyAlignment="1">
      <alignment horizontal="center" vertical="center"/>
    </xf>
    <xf numFmtId="0" fontId="30" fillId="0" borderId="25"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186" fontId="19" fillId="4" borderId="25" xfId="0" applyNumberFormat="1" applyFont="1" applyFill="1" applyBorder="1" applyAlignment="1">
      <alignment horizontal="center" vertical="center"/>
    </xf>
    <xf numFmtId="186" fontId="19" fillId="4" borderId="26" xfId="0" applyNumberFormat="1" applyFont="1" applyFill="1" applyBorder="1" applyAlignment="1">
      <alignment horizontal="center"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17319</xdr:colOff>
      <xdr:row>6</xdr:row>
      <xdr:rowOff>484909</xdr:rowOff>
    </xdr:from>
    <xdr:to>
      <xdr:col>4</xdr:col>
      <xdr:colOff>17319</xdr:colOff>
      <xdr:row>8</xdr:row>
      <xdr:rowOff>51954</xdr:rowOff>
    </xdr:to>
    <xdr:sp macro="" textlink="">
      <xdr:nvSpPr>
        <xdr:cNvPr id="2" name="正方形/長方形 1"/>
        <xdr:cNvSpPr/>
      </xdr:nvSpPr>
      <xdr:spPr>
        <a:xfrm>
          <a:off x="4710546" y="4225636"/>
          <a:ext cx="865909" cy="640773"/>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17320</xdr:colOff>
      <xdr:row>7</xdr:row>
      <xdr:rowOff>259772</xdr:rowOff>
    </xdr:from>
    <xdr:to>
      <xdr:col>5</xdr:col>
      <xdr:colOff>138546</xdr:colOff>
      <xdr:row>7</xdr:row>
      <xdr:rowOff>277091</xdr:rowOff>
    </xdr:to>
    <xdr:cxnSp macro="">
      <xdr:nvCxnSpPr>
        <xdr:cNvPr id="4" name="直線矢印コネクタ 3"/>
        <xdr:cNvCxnSpPr/>
      </xdr:nvCxnSpPr>
      <xdr:spPr>
        <a:xfrm flipH="1">
          <a:off x="5576456" y="4537363"/>
          <a:ext cx="987135" cy="1731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155866</xdr:colOff>
      <xdr:row>7</xdr:row>
      <xdr:rowOff>69275</xdr:rowOff>
    </xdr:from>
    <xdr:to>
      <xdr:col>8</xdr:col>
      <xdr:colOff>658092</xdr:colOff>
      <xdr:row>7</xdr:row>
      <xdr:rowOff>381000</xdr:rowOff>
    </xdr:to>
    <xdr:sp macro="" textlink="">
      <xdr:nvSpPr>
        <xdr:cNvPr id="6" name="テキスト ボックス 5"/>
        <xdr:cNvSpPr txBox="1"/>
      </xdr:nvSpPr>
      <xdr:spPr>
        <a:xfrm>
          <a:off x="6580911" y="4346866"/>
          <a:ext cx="3099954" cy="3117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時間外・休日接種を実施した場合〇を選択</a:t>
          </a:r>
        </a:p>
      </xdr:txBody>
    </xdr:sp>
    <xdr:clientData/>
  </xdr:twoCellAnchor>
  <xdr:twoCellAnchor>
    <xdr:from>
      <xdr:col>4</xdr:col>
      <xdr:colOff>34636</xdr:colOff>
      <xdr:row>8</xdr:row>
      <xdr:rowOff>0</xdr:rowOff>
    </xdr:from>
    <xdr:to>
      <xdr:col>5</xdr:col>
      <xdr:colOff>0</xdr:colOff>
      <xdr:row>9</xdr:row>
      <xdr:rowOff>17318</xdr:rowOff>
    </xdr:to>
    <xdr:sp macro="" textlink="">
      <xdr:nvSpPr>
        <xdr:cNvPr id="8" name="正方形/長方形 7"/>
        <xdr:cNvSpPr/>
      </xdr:nvSpPr>
      <xdr:spPr>
        <a:xfrm>
          <a:off x="5593772" y="4814455"/>
          <a:ext cx="831273" cy="55418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51955</xdr:colOff>
      <xdr:row>8</xdr:row>
      <xdr:rowOff>242455</xdr:rowOff>
    </xdr:from>
    <xdr:to>
      <xdr:col>6</xdr:col>
      <xdr:colOff>173180</xdr:colOff>
      <xdr:row>8</xdr:row>
      <xdr:rowOff>259774</xdr:rowOff>
    </xdr:to>
    <xdr:cxnSp macro="">
      <xdr:nvCxnSpPr>
        <xdr:cNvPr id="9" name="直線矢印コネクタ 8"/>
        <xdr:cNvCxnSpPr/>
      </xdr:nvCxnSpPr>
      <xdr:spPr>
        <a:xfrm flipH="1">
          <a:off x="6477000" y="5056910"/>
          <a:ext cx="987135" cy="1731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207818</xdr:colOff>
      <xdr:row>8</xdr:row>
      <xdr:rowOff>103909</xdr:rowOff>
    </xdr:from>
    <xdr:to>
      <xdr:col>8</xdr:col>
      <xdr:colOff>207818</xdr:colOff>
      <xdr:row>8</xdr:row>
      <xdr:rowOff>432954</xdr:rowOff>
    </xdr:to>
    <xdr:sp macro="" textlink="">
      <xdr:nvSpPr>
        <xdr:cNvPr id="10" name="テキスト ボックス 9"/>
        <xdr:cNvSpPr txBox="1"/>
      </xdr:nvSpPr>
      <xdr:spPr>
        <a:xfrm>
          <a:off x="7498773" y="4918364"/>
          <a:ext cx="1731818" cy="32904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1</a:t>
          </a:r>
          <a:r>
            <a:rPr kumimoji="1" lang="ja-JP" altLang="en-US" sz="1200"/>
            <a:t>日の接種回数を入力</a:t>
          </a:r>
        </a:p>
      </xdr:txBody>
    </xdr:sp>
    <xdr:clientData/>
  </xdr:twoCellAnchor>
  <xdr:twoCellAnchor>
    <xdr:from>
      <xdr:col>9</xdr:col>
      <xdr:colOff>103910</xdr:colOff>
      <xdr:row>8</xdr:row>
      <xdr:rowOff>34636</xdr:rowOff>
    </xdr:from>
    <xdr:to>
      <xdr:col>9</xdr:col>
      <xdr:colOff>1091046</xdr:colOff>
      <xdr:row>8</xdr:row>
      <xdr:rowOff>502228</xdr:rowOff>
    </xdr:to>
    <xdr:sp macro="" textlink="">
      <xdr:nvSpPr>
        <xdr:cNvPr id="11" name="正方形/長方形 10"/>
        <xdr:cNvSpPr/>
      </xdr:nvSpPr>
      <xdr:spPr>
        <a:xfrm>
          <a:off x="9992592" y="4849091"/>
          <a:ext cx="987136" cy="467592"/>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346366</xdr:colOff>
      <xdr:row>7</xdr:row>
      <xdr:rowOff>259773</xdr:rowOff>
    </xdr:from>
    <xdr:to>
      <xdr:col>12</xdr:col>
      <xdr:colOff>86591</xdr:colOff>
      <xdr:row>7</xdr:row>
      <xdr:rowOff>432956</xdr:rowOff>
    </xdr:to>
    <xdr:cxnSp macro="">
      <xdr:nvCxnSpPr>
        <xdr:cNvPr id="12" name="直線矢印コネクタ 11"/>
        <xdr:cNvCxnSpPr/>
      </xdr:nvCxnSpPr>
      <xdr:spPr>
        <a:xfrm flipH="1">
          <a:off x="12451775" y="4537364"/>
          <a:ext cx="952498" cy="17318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103909</xdr:colOff>
      <xdr:row>7</xdr:row>
      <xdr:rowOff>121227</xdr:rowOff>
    </xdr:from>
    <xdr:to>
      <xdr:col>13</xdr:col>
      <xdr:colOff>1627909</xdr:colOff>
      <xdr:row>7</xdr:row>
      <xdr:rowOff>415636</xdr:rowOff>
    </xdr:to>
    <xdr:sp macro="" textlink="">
      <xdr:nvSpPr>
        <xdr:cNvPr id="15" name="テキスト ボックス 14"/>
        <xdr:cNvSpPr txBox="1"/>
      </xdr:nvSpPr>
      <xdr:spPr>
        <a:xfrm>
          <a:off x="13421591" y="4398818"/>
          <a:ext cx="2736273" cy="29440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自動計算なので触らないでください</a:t>
          </a:r>
        </a:p>
      </xdr:txBody>
    </xdr:sp>
    <xdr:clientData/>
  </xdr:twoCellAnchor>
  <xdr:twoCellAnchor>
    <xdr:from>
      <xdr:col>9</xdr:col>
      <xdr:colOff>571500</xdr:colOff>
      <xdr:row>31</xdr:row>
      <xdr:rowOff>103909</xdr:rowOff>
    </xdr:from>
    <xdr:to>
      <xdr:col>10</xdr:col>
      <xdr:colOff>1056409</xdr:colOff>
      <xdr:row>31</xdr:row>
      <xdr:rowOff>727363</xdr:rowOff>
    </xdr:to>
    <xdr:sp macro="" textlink="">
      <xdr:nvSpPr>
        <xdr:cNvPr id="16" name="正方形/長方形 15"/>
        <xdr:cNvSpPr/>
      </xdr:nvSpPr>
      <xdr:spPr>
        <a:xfrm>
          <a:off x="10460182" y="18998045"/>
          <a:ext cx="1627909" cy="62345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69273</xdr:colOff>
      <xdr:row>31</xdr:row>
      <xdr:rowOff>398319</xdr:rowOff>
    </xdr:from>
    <xdr:to>
      <xdr:col>11</xdr:col>
      <xdr:colOff>1039091</xdr:colOff>
      <xdr:row>31</xdr:row>
      <xdr:rowOff>415637</xdr:rowOff>
    </xdr:to>
    <xdr:cxnSp macro="">
      <xdr:nvCxnSpPr>
        <xdr:cNvPr id="17" name="直線矢印コネクタ 16"/>
        <xdr:cNvCxnSpPr/>
      </xdr:nvCxnSpPr>
      <xdr:spPr>
        <a:xfrm flipH="1">
          <a:off x="12174682" y="19292455"/>
          <a:ext cx="969818" cy="1731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1160318</xdr:colOff>
      <xdr:row>31</xdr:row>
      <xdr:rowOff>225135</xdr:rowOff>
    </xdr:from>
    <xdr:to>
      <xdr:col>14</xdr:col>
      <xdr:colOff>173182</xdr:colOff>
      <xdr:row>31</xdr:row>
      <xdr:rowOff>692728</xdr:rowOff>
    </xdr:to>
    <xdr:sp macro="" textlink="">
      <xdr:nvSpPr>
        <xdr:cNvPr id="19" name="テキスト ボックス 18"/>
        <xdr:cNvSpPr txBox="1"/>
      </xdr:nvSpPr>
      <xdr:spPr>
        <a:xfrm>
          <a:off x="13265727" y="19119271"/>
          <a:ext cx="3463637" cy="46759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自動計算なので触らないでください</a:t>
          </a:r>
        </a:p>
      </xdr:txBody>
    </xdr:sp>
    <xdr:clientData/>
  </xdr:twoCellAnchor>
  <xdr:twoCellAnchor>
    <xdr:from>
      <xdr:col>8</xdr:col>
      <xdr:colOff>346363</xdr:colOff>
      <xdr:row>58</xdr:row>
      <xdr:rowOff>311727</xdr:rowOff>
    </xdr:from>
    <xdr:to>
      <xdr:col>9</xdr:col>
      <xdr:colOff>294409</xdr:colOff>
      <xdr:row>70</xdr:row>
      <xdr:rowOff>519545</xdr:rowOff>
    </xdr:to>
    <xdr:sp macro="" textlink="">
      <xdr:nvSpPr>
        <xdr:cNvPr id="20" name="右中かっこ 19"/>
        <xdr:cNvSpPr/>
      </xdr:nvSpPr>
      <xdr:spPr>
        <a:xfrm>
          <a:off x="9369136" y="32869909"/>
          <a:ext cx="813955" cy="6875318"/>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1"/>
        </a:p>
      </xdr:txBody>
    </xdr:sp>
    <xdr:clientData/>
  </xdr:twoCellAnchor>
  <xdr:twoCellAnchor>
    <xdr:from>
      <xdr:col>9</xdr:col>
      <xdr:colOff>502227</xdr:colOff>
      <xdr:row>65</xdr:row>
      <xdr:rowOff>51956</xdr:rowOff>
    </xdr:from>
    <xdr:to>
      <xdr:col>13</xdr:col>
      <xdr:colOff>1870363</xdr:colOff>
      <xdr:row>66</xdr:row>
      <xdr:rowOff>173183</xdr:rowOff>
    </xdr:to>
    <xdr:sp macro="" textlink="">
      <xdr:nvSpPr>
        <xdr:cNvPr id="21" name="テキスト ボックス 20"/>
        <xdr:cNvSpPr txBox="1"/>
      </xdr:nvSpPr>
      <xdr:spPr>
        <a:xfrm>
          <a:off x="10390909" y="36021820"/>
          <a:ext cx="6009409" cy="65809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t>自動計算なので触らないでください</a:t>
          </a:r>
        </a:p>
      </xdr:txBody>
    </xdr:sp>
    <xdr:clientData/>
  </xdr:twoCellAnchor>
  <xdr:twoCellAnchor>
    <xdr:from>
      <xdr:col>6</xdr:col>
      <xdr:colOff>225136</xdr:colOff>
      <xdr:row>49</xdr:row>
      <xdr:rowOff>17319</xdr:rowOff>
    </xdr:from>
    <xdr:to>
      <xdr:col>9</xdr:col>
      <xdr:colOff>34636</xdr:colOff>
      <xdr:row>50</xdr:row>
      <xdr:rowOff>69273</xdr:rowOff>
    </xdr:to>
    <xdr:sp macro="" textlink="">
      <xdr:nvSpPr>
        <xdr:cNvPr id="22" name="正方形/長方形 21"/>
        <xdr:cNvSpPr/>
      </xdr:nvSpPr>
      <xdr:spPr>
        <a:xfrm>
          <a:off x="7516091" y="28332546"/>
          <a:ext cx="2407227" cy="640772"/>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55</xdr:row>
      <xdr:rowOff>0</xdr:rowOff>
    </xdr:from>
    <xdr:to>
      <xdr:col>7</xdr:col>
      <xdr:colOff>69272</xdr:colOff>
      <xdr:row>56</xdr:row>
      <xdr:rowOff>17317</xdr:rowOff>
    </xdr:to>
    <xdr:sp macro="" textlink="">
      <xdr:nvSpPr>
        <xdr:cNvPr id="23" name="正方形/長方形 22"/>
        <xdr:cNvSpPr/>
      </xdr:nvSpPr>
      <xdr:spPr>
        <a:xfrm>
          <a:off x="7290955" y="30878318"/>
          <a:ext cx="935181" cy="62345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138545</xdr:colOff>
      <xdr:row>50</xdr:row>
      <xdr:rowOff>207819</xdr:rowOff>
    </xdr:from>
    <xdr:to>
      <xdr:col>9</xdr:col>
      <xdr:colOff>190500</xdr:colOff>
      <xdr:row>52</xdr:row>
      <xdr:rowOff>138545</xdr:rowOff>
    </xdr:to>
    <xdr:cxnSp macro="">
      <xdr:nvCxnSpPr>
        <xdr:cNvPr id="24" name="直線矢印コネクタ 23"/>
        <xdr:cNvCxnSpPr/>
      </xdr:nvCxnSpPr>
      <xdr:spPr>
        <a:xfrm flipH="1" flipV="1">
          <a:off x="9161318" y="29111864"/>
          <a:ext cx="917864" cy="64077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207819</xdr:colOff>
      <xdr:row>52</xdr:row>
      <xdr:rowOff>311727</xdr:rowOff>
    </xdr:from>
    <xdr:to>
      <xdr:col>9</xdr:col>
      <xdr:colOff>277091</xdr:colOff>
      <xdr:row>54</xdr:row>
      <xdr:rowOff>346364</xdr:rowOff>
    </xdr:to>
    <xdr:cxnSp macro="">
      <xdr:nvCxnSpPr>
        <xdr:cNvPr id="26" name="直線矢印コネクタ 25"/>
        <xdr:cNvCxnSpPr/>
      </xdr:nvCxnSpPr>
      <xdr:spPr>
        <a:xfrm flipH="1">
          <a:off x="8364683" y="29925818"/>
          <a:ext cx="1801090" cy="76200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415636</xdr:colOff>
      <xdr:row>52</xdr:row>
      <xdr:rowOff>0</xdr:rowOff>
    </xdr:from>
    <xdr:to>
      <xdr:col>12</xdr:col>
      <xdr:colOff>450273</xdr:colOff>
      <xdr:row>52</xdr:row>
      <xdr:rowOff>467593</xdr:rowOff>
    </xdr:to>
    <xdr:sp macro="" textlink="">
      <xdr:nvSpPr>
        <xdr:cNvPr id="28" name="テキスト ボックス 27"/>
        <xdr:cNvSpPr txBox="1"/>
      </xdr:nvSpPr>
      <xdr:spPr>
        <a:xfrm>
          <a:off x="10304318" y="29614091"/>
          <a:ext cx="3463637" cy="46759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自動計算なので触らないでください</a:t>
          </a:r>
        </a:p>
      </xdr:txBody>
    </xdr:sp>
    <xdr:clientData/>
  </xdr:twoCellAnchor>
  <xdr:twoCellAnchor>
    <xdr:from>
      <xdr:col>11</xdr:col>
      <xdr:colOff>103909</xdr:colOff>
      <xdr:row>8</xdr:row>
      <xdr:rowOff>0</xdr:rowOff>
    </xdr:from>
    <xdr:to>
      <xdr:col>11</xdr:col>
      <xdr:colOff>1143000</xdr:colOff>
      <xdr:row>8</xdr:row>
      <xdr:rowOff>519545</xdr:rowOff>
    </xdr:to>
    <xdr:sp macro="" textlink="">
      <xdr:nvSpPr>
        <xdr:cNvPr id="25" name="正方形/長方形 24"/>
        <xdr:cNvSpPr/>
      </xdr:nvSpPr>
      <xdr:spPr>
        <a:xfrm>
          <a:off x="12209318" y="4814455"/>
          <a:ext cx="1039091" cy="51954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640773</xdr:colOff>
      <xdr:row>7</xdr:row>
      <xdr:rowOff>181842</xdr:rowOff>
    </xdr:from>
    <xdr:to>
      <xdr:col>12</xdr:col>
      <xdr:colOff>51955</xdr:colOff>
      <xdr:row>7</xdr:row>
      <xdr:rowOff>484909</xdr:rowOff>
    </xdr:to>
    <xdr:cxnSp macro="">
      <xdr:nvCxnSpPr>
        <xdr:cNvPr id="27" name="直線矢印コネクタ 26"/>
        <xdr:cNvCxnSpPr/>
      </xdr:nvCxnSpPr>
      <xdr:spPr>
        <a:xfrm flipH="1">
          <a:off x="10529455" y="4459433"/>
          <a:ext cx="2840182" cy="30306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69273</xdr:colOff>
      <xdr:row>8</xdr:row>
      <xdr:rowOff>0</xdr:rowOff>
    </xdr:from>
    <xdr:to>
      <xdr:col>10</xdr:col>
      <xdr:colOff>1021773</xdr:colOff>
      <xdr:row>8</xdr:row>
      <xdr:rowOff>519545</xdr:rowOff>
    </xdr:to>
    <xdr:sp macro="" textlink="">
      <xdr:nvSpPr>
        <xdr:cNvPr id="30" name="正方形/長方形 29"/>
        <xdr:cNvSpPr/>
      </xdr:nvSpPr>
      <xdr:spPr>
        <a:xfrm>
          <a:off x="11100955" y="4814455"/>
          <a:ext cx="952500" cy="51954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692728</xdr:colOff>
      <xdr:row>9</xdr:row>
      <xdr:rowOff>77931</xdr:rowOff>
    </xdr:from>
    <xdr:to>
      <xdr:col>12</xdr:col>
      <xdr:colOff>242454</xdr:colOff>
      <xdr:row>9</xdr:row>
      <xdr:rowOff>259773</xdr:rowOff>
    </xdr:to>
    <xdr:cxnSp macro="">
      <xdr:nvCxnSpPr>
        <xdr:cNvPr id="32" name="直線矢印コネクタ 31"/>
        <xdr:cNvCxnSpPr/>
      </xdr:nvCxnSpPr>
      <xdr:spPr>
        <a:xfrm flipH="1" flipV="1">
          <a:off x="11724410" y="5429249"/>
          <a:ext cx="1835726" cy="18184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329045</xdr:colOff>
      <xdr:row>9</xdr:row>
      <xdr:rowOff>138546</xdr:rowOff>
    </xdr:from>
    <xdr:to>
      <xdr:col>13</xdr:col>
      <xdr:colOff>1853045</xdr:colOff>
      <xdr:row>9</xdr:row>
      <xdr:rowOff>432955</xdr:rowOff>
    </xdr:to>
    <xdr:sp macro="" textlink="">
      <xdr:nvSpPr>
        <xdr:cNvPr id="33" name="テキスト ボックス 32"/>
        <xdr:cNvSpPr txBox="1"/>
      </xdr:nvSpPr>
      <xdr:spPr>
        <a:xfrm>
          <a:off x="13646727" y="5489864"/>
          <a:ext cx="2736273" cy="29440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タブより選択してください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619125</xdr:colOff>
      <xdr:row>2</xdr:row>
      <xdr:rowOff>171450</xdr:rowOff>
    </xdr:from>
    <xdr:to>
      <xdr:col>31</xdr:col>
      <xdr:colOff>266700</xdr:colOff>
      <xdr:row>5</xdr:row>
      <xdr:rowOff>104775</xdr:rowOff>
    </xdr:to>
    <xdr:sp macro="" textlink="">
      <xdr:nvSpPr>
        <xdr:cNvPr id="2" name="テキスト ボックス 1"/>
        <xdr:cNvSpPr txBox="1"/>
      </xdr:nvSpPr>
      <xdr:spPr>
        <a:xfrm>
          <a:off x="5981700" y="714375"/>
          <a:ext cx="2971800" cy="64770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t>自動で反映されます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ColWidth="9" defaultRowHeight="18.75" x14ac:dyDescent="0.4"/>
  <cols>
    <col min="1" max="1" width="14.25" style="39" bestFit="1" customWidth="1"/>
    <col min="2" max="43" width="8.375" style="39" customWidth="1"/>
    <col min="44" max="16384" width="9" style="39"/>
  </cols>
  <sheetData>
    <row r="1" spans="1:43" ht="19.5" thickBot="1" x14ac:dyDescent="0.45">
      <c r="B1" s="41" t="s">
        <v>0</v>
      </c>
      <c r="C1" s="41" t="s">
        <v>1</v>
      </c>
      <c r="D1" s="41" t="s">
        <v>2</v>
      </c>
      <c r="E1" s="41" t="s">
        <v>3</v>
      </c>
      <c r="F1" s="41" t="s">
        <v>4</v>
      </c>
      <c r="G1" s="41" t="s">
        <v>5</v>
      </c>
      <c r="H1" s="42" t="s">
        <v>6</v>
      </c>
      <c r="I1" s="40" t="s">
        <v>0</v>
      </c>
      <c r="J1" s="41" t="s">
        <v>1</v>
      </c>
      <c r="K1" s="41" t="s">
        <v>2</v>
      </c>
      <c r="L1" s="41" t="s">
        <v>3</v>
      </c>
      <c r="M1" s="41" t="s">
        <v>4</v>
      </c>
      <c r="N1" s="41" t="s">
        <v>5</v>
      </c>
      <c r="O1" s="41" t="s">
        <v>6</v>
      </c>
      <c r="P1" s="40" t="s">
        <v>0</v>
      </c>
      <c r="Q1" s="41" t="s">
        <v>1</v>
      </c>
      <c r="R1" s="41" t="s">
        <v>2</v>
      </c>
      <c r="S1" s="41" t="s">
        <v>3</v>
      </c>
      <c r="T1" s="41" t="s">
        <v>4</v>
      </c>
      <c r="U1" s="41" t="s">
        <v>5</v>
      </c>
      <c r="V1" s="41" t="s">
        <v>6</v>
      </c>
      <c r="W1" s="40" t="s">
        <v>0</v>
      </c>
      <c r="X1" s="41" t="s">
        <v>1</v>
      </c>
      <c r="Y1" s="41" t="s">
        <v>2</v>
      </c>
      <c r="Z1" s="41" t="s">
        <v>3</v>
      </c>
      <c r="AA1" s="41" t="s">
        <v>4</v>
      </c>
      <c r="AB1" s="41" t="s">
        <v>5</v>
      </c>
      <c r="AC1" s="41" t="s">
        <v>6</v>
      </c>
      <c r="AD1" s="40" t="s">
        <v>0</v>
      </c>
      <c r="AE1" s="41" t="s">
        <v>1</v>
      </c>
      <c r="AF1" s="41" t="s">
        <v>2</v>
      </c>
      <c r="AG1" s="41" t="s">
        <v>3</v>
      </c>
      <c r="AH1" s="41" t="s">
        <v>4</v>
      </c>
      <c r="AI1" s="41" t="s">
        <v>5</v>
      </c>
      <c r="AJ1" s="41" t="s">
        <v>6</v>
      </c>
      <c r="AK1" s="40" t="s">
        <v>0</v>
      </c>
      <c r="AL1" s="41" t="s">
        <v>1</v>
      </c>
      <c r="AM1" s="41" t="s">
        <v>2</v>
      </c>
      <c r="AN1" s="41" t="s">
        <v>3</v>
      </c>
      <c r="AO1" s="41" t="s">
        <v>4</v>
      </c>
      <c r="AP1" s="41" t="s">
        <v>5</v>
      </c>
      <c r="AQ1" s="41" t="s">
        <v>6</v>
      </c>
    </row>
    <row r="2" spans="1:43" x14ac:dyDescent="0.4">
      <c r="A2" s="23" t="s">
        <v>36</v>
      </c>
      <c r="B2" s="43" t="str">
        <f>""</f>
        <v/>
      </c>
      <c r="C2" s="43" t="str">
        <f>""</f>
        <v/>
      </c>
      <c r="D2" s="43" t="str">
        <f>""</f>
        <v/>
      </c>
      <c r="E2" s="43">
        <v>44531</v>
      </c>
      <c r="F2" s="43">
        <f>E2+1</f>
        <v>44532</v>
      </c>
      <c r="G2" s="43">
        <f t="shared" ref="G2:AI2" si="0">F2+1</f>
        <v>44533</v>
      </c>
      <c r="H2" s="44">
        <f t="shared" si="0"/>
        <v>44534</v>
      </c>
      <c r="I2" s="45">
        <f t="shared" si="0"/>
        <v>44535</v>
      </c>
      <c r="J2" s="43">
        <f t="shared" si="0"/>
        <v>44536</v>
      </c>
      <c r="K2" s="43">
        <f t="shared" si="0"/>
        <v>44537</v>
      </c>
      <c r="L2" s="43">
        <f t="shared" si="0"/>
        <v>44538</v>
      </c>
      <c r="M2" s="43">
        <f t="shared" si="0"/>
        <v>44539</v>
      </c>
      <c r="N2" s="43">
        <f t="shared" si="0"/>
        <v>44540</v>
      </c>
      <c r="O2" s="43">
        <f t="shared" si="0"/>
        <v>44541</v>
      </c>
      <c r="P2" s="45">
        <f t="shared" si="0"/>
        <v>44542</v>
      </c>
      <c r="Q2" s="43">
        <f t="shared" si="0"/>
        <v>44543</v>
      </c>
      <c r="R2" s="43">
        <f t="shared" si="0"/>
        <v>44544</v>
      </c>
      <c r="S2" s="43">
        <f t="shared" si="0"/>
        <v>44545</v>
      </c>
      <c r="T2" s="43">
        <f t="shared" si="0"/>
        <v>44546</v>
      </c>
      <c r="U2" s="43">
        <f t="shared" si="0"/>
        <v>44547</v>
      </c>
      <c r="V2" s="43">
        <f t="shared" si="0"/>
        <v>44548</v>
      </c>
      <c r="W2" s="45">
        <f t="shared" si="0"/>
        <v>44549</v>
      </c>
      <c r="X2" s="43">
        <f t="shared" si="0"/>
        <v>44550</v>
      </c>
      <c r="Y2" s="43">
        <f t="shared" si="0"/>
        <v>44551</v>
      </c>
      <c r="Z2" s="43">
        <f t="shared" si="0"/>
        <v>44552</v>
      </c>
      <c r="AA2" s="43">
        <f t="shared" si="0"/>
        <v>44553</v>
      </c>
      <c r="AB2" s="43">
        <f t="shared" si="0"/>
        <v>44554</v>
      </c>
      <c r="AC2" s="43">
        <f t="shared" si="0"/>
        <v>44555</v>
      </c>
      <c r="AD2" s="45">
        <f t="shared" si="0"/>
        <v>44556</v>
      </c>
      <c r="AE2" s="43">
        <f t="shared" si="0"/>
        <v>44557</v>
      </c>
      <c r="AF2" s="43">
        <f t="shared" si="0"/>
        <v>44558</v>
      </c>
      <c r="AG2" s="43">
        <f t="shared" si="0"/>
        <v>44559</v>
      </c>
      <c r="AH2" s="43">
        <f t="shared" si="0"/>
        <v>44560</v>
      </c>
      <c r="AI2" s="43">
        <f t="shared" si="0"/>
        <v>44561</v>
      </c>
      <c r="AJ2" s="43" t="str">
        <f>""</f>
        <v/>
      </c>
      <c r="AK2" s="45" t="str">
        <f>""</f>
        <v/>
      </c>
      <c r="AL2" s="43" t="str">
        <f>""</f>
        <v/>
      </c>
      <c r="AM2" s="43" t="str">
        <f>""</f>
        <v/>
      </c>
      <c r="AN2" s="43" t="str">
        <f>""</f>
        <v/>
      </c>
      <c r="AO2" s="43" t="str">
        <f>""</f>
        <v/>
      </c>
      <c r="AP2" s="43" t="str">
        <f>""</f>
        <v/>
      </c>
      <c r="AQ2" s="43" t="str">
        <f>""</f>
        <v/>
      </c>
    </row>
    <row r="3" spans="1:43" x14ac:dyDescent="0.4">
      <c r="A3" s="23" t="s">
        <v>27</v>
      </c>
      <c r="B3" s="43" t="str">
        <f>""</f>
        <v/>
      </c>
      <c r="C3" s="43" t="str">
        <f>""</f>
        <v/>
      </c>
      <c r="D3" s="43" t="str">
        <f>""</f>
        <v/>
      </c>
      <c r="E3" s="43" t="str">
        <f>""</f>
        <v/>
      </c>
      <c r="F3" s="43" t="str">
        <f>""</f>
        <v/>
      </c>
      <c r="G3" s="43" t="str">
        <f>""</f>
        <v/>
      </c>
      <c r="H3" s="44">
        <v>44562</v>
      </c>
      <c r="I3" s="45">
        <f t="shared" ref="I3:AI3" si="1">H3+1</f>
        <v>44563</v>
      </c>
      <c r="J3" s="43">
        <f t="shared" si="1"/>
        <v>44564</v>
      </c>
      <c r="K3" s="43">
        <f t="shared" si="1"/>
        <v>44565</v>
      </c>
      <c r="L3" s="43">
        <f t="shared" si="1"/>
        <v>44566</v>
      </c>
      <c r="M3" s="43">
        <f t="shared" si="1"/>
        <v>44567</v>
      </c>
      <c r="N3" s="43">
        <f t="shared" si="1"/>
        <v>44568</v>
      </c>
      <c r="O3" s="43">
        <f t="shared" si="1"/>
        <v>44569</v>
      </c>
      <c r="P3" s="45">
        <f t="shared" si="1"/>
        <v>44570</v>
      </c>
      <c r="Q3" s="43">
        <f t="shared" si="1"/>
        <v>44571</v>
      </c>
      <c r="R3" s="43">
        <f t="shared" si="1"/>
        <v>44572</v>
      </c>
      <c r="S3" s="43">
        <f t="shared" si="1"/>
        <v>44573</v>
      </c>
      <c r="T3" s="43">
        <f t="shared" si="1"/>
        <v>44574</v>
      </c>
      <c r="U3" s="43">
        <f t="shared" si="1"/>
        <v>44575</v>
      </c>
      <c r="V3" s="43">
        <f t="shared" si="1"/>
        <v>44576</v>
      </c>
      <c r="W3" s="45">
        <f t="shared" si="1"/>
        <v>44577</v>
      </c>
      <c r="X3" s="43">
        <f t="shared" si="1"/>
        <v>44578</v>
      </c>
      <c r="Y3" s="43">
        <f t="shared" si="1"/>
        <v>44579</v>
      </c>
      <c r="Z3" s="43">
        <f t="shared" si="1"/>
        <v>44580</v>
      </c>
      <c r="AA3" s="43">
        <f t="shared" si="1"/>
        <v>44581</v>
      </c>
      <c r="AB3" s="43">
        <f t="shared" si="1"/>
        <v>44582</v>
      </c>
      <c r="AC3" s="43">
        <f t="shared" si="1"/>
        <v>44583</v>
      </c>
      <c r="AD3" s="45">
        <f t="shared" si="1"/>
        <v>44584</v>
      </c>
      <c r="AE3" s="43">
        <f t="shared" si="1"/>
        <v>44585</v>
      </c>
      <c r="AF3" s="43">
        <f t="shared" si="1"/>
        <v>44586</v>
      </c>
      <c r="AG3" s="43">
        <f t="shared" si="1"/>
        <v>44587</v>
      </c>
      <c r="AH3" s="43">
        <f t="shared" si="1"/>
        <v>44588</v>
      </c>
      <c r="AI3" s="43">
        <f t="shared" si="1"/>
        <v>44589</v>
      </c>
      <c r="AJ3" s="43">
        <f t="shared" ref="AJ3:AL3" si="2">AI3+1</f>
        <v>44590</v>
      </c>
      <c r="AK3" s="45">
        <f t="shared" si="2"/>
        <v>44591</v>
      </c>
      <c r="AL3" s="43">
        <f t="shared" si="2"/>
        <v>44592</v>
      </c>
      <c r="AM3" s="43" t="str">
        <f>""</f>
        <v/>
      </c>
      <c r="AN3" s="43" t="str">
        <f>""</f>
        <v/>
      </c>
      <c r="AO3" s="43" t="str">
        <f>""</f>
        <v/>
      </c>
      <c r="AP3" s="43" t="str">
        <f>""</f>
        <v/>
      </c>
      <c r="AQ3" s="43" t="str">
        <f>""</f>
        <v/>
      </c>
    </row>
    <row r="4" spans="1:43" x14ac:dyDescent="0.4">
      <c r="A4" s="23" t="s">
        <v>28</v>
      </c>
      <c r="B4" s="43" t="str">
        <f>""</f>
        <v/>
      </c>
      <c r="C4" s="43" t="str">
        <f>""</f>
        <v/>
      </c>
      <c r="D4" s="43">
        <v>44593</v>
      </c>
      <c r="E4" s="43">
        <v>44594</v>
      </c>
      <c r="F4" s="43">
        <v>44595</v>
      </c>
      <c r="G4" s="43">
        <v>44596</v>
      </c>
      <c r="H4" s="44">
        <v>44597</v>
      </c>
      <c r="I4" s="45">
        <f t="shared" ref="I4:AE4" si="3">H4+1</f>
        <v>44598</v>
      </c>
      <c r="J4" s="43">
        <f t="shared" si="3"/>
        <v>44599</v>
      </c>
      <c r="K4" s="43">
        <f t="shared" si="3"/>
        <v>44600</v>
      </c>
      <c r="L4" s="43">
        <f t="shared" si="3"/>
        <v>44601</v>
      </c>
      <c r="M4" s="43">
        <f t="shared" si="3"/>
        <v>44602</v>
      </c>
      <c r="N4" s="43">
        <f t="shared" si="3"/>
        <v>44603</v>
      </c>
      <c r="O4" s="43">
        <f t="shared" si="3"/>
        <v>44604</v>
      </c>
      <c r="P4" s="45">
        <f t="shared" si="3"/>
        <v>44605</v>
      </c>
      <c r="Q4" s="43">
        <f t="shared" si="3"/>
        <v>44606</v>
      </c>
      <c r="R4" s="43">
        <f t="shared" si="3"/>
        <v>44607</v>
      </c>
      <c r="S4" s="43">
        <f t="shared" si="3"/>
        <v>44608</v>
      </c>
      <c r="T4" s="43">
        <f t="shared" si="3"/>
        <v>44609</v>
      </c>
      <c r="U4" s="43">
        <f t="shared" si="3"/>
        <v>44610</v>
      </c>
      <c r="V4" s="43">
        <f t="shared" si="3"/>
        <v>44611</v>
      </c>
      <c r="W4" s="45">
        <f t="shared" si="3"/>
        <v>44612</v>
      </c>
      <c r="X4" s="43">
        <f t="shared" si="3"/>
        <v>44613</v>
      </c>
      <c r="Y4" s="43">
        <f t="shared" si="3"/>
        <v>44614</v>
      </c>
      <c r="Z4" s="43">
        <f t="shared" si="3"/>
        <v>44615</v>
      </c>
      <c r="AA4" s="43">
        <f t="shared" si="3"/>
        <v>44616</v>
      </c>
      <c r="AB4" s="43">
        <f t="shared" si="3"/>
        <v>44617</v>
      </c>
      <c r="AC4" s="43">
        <f t="shared" si="3"/>
        <v>44618</v>
      </c>
      <c r="AD4" s="45">
        <f t="shared" si="3"/>
        <v>44619</v>
      </c>
      <c r="AE4" s="43">
        <f t="shared" si="3"/>
        <v>44620</v>
      </c>
      <c r="AF4" s="43" t="str">
        <f>""</f>
        <v/>
      </c>
      <c r="AG4" s="43" t="str">
        <f>""</f>
        <v/>
      </c>
      <c r="AH4" s="43" t="str">
        <f>""</f>
        <v/>
      </c>
      <c r="AI4" s="43" t="str">
        <f>""</f>
        <v/>
      </c>
      <c r="AJ4" s="43" t="str">
        <f>""</f>
        <v/>
      </c>
      <c r="AK4" s="45" t="str">
        <f>""</f>
        <v/>
      </c>
      <c r="AL4" s="43" t="str">
        <f>""</f>
        <v/>
      </c>
      <c r="AM4" s="43" t="str">
        <f>""</f>
        <v/>
      </c>
      <c r="AN4" s="43" t="str">
        <f>""</f>
        <v/>
      </c>
      <c r="AO4" s="43" t="str">
        <f>""</f>
        <v/>
      </c>
      <c r="AP4" s="43" t="str">
        <f>""</f>
        <v/>
      </c>
      <c r="AQ4" s="43" t="str">
        <f>""</f>
        <v/>
      </c>
    </row>
    <row r="5" spans="1:43" x14ac:dyDescent="0.4">
      <c r="A5" s="23" t="s">
        <v>29</v>
      </c>
      <c r="B5" s="43" t="str">
        <f>""</f>
        <v/>
      </c>
      <c r="C5" s="43" t="str">
        <f>""</f>
        <v/>
      </c>
      <c r="D5" s="43">
        <v>44621</v>
      </c>
      <c r="E5" s="43">
        <v>44622</v>
      </c>
      <c r="F5" s="43">
        <v>44623</v>
      </c>
      <c r="G5" s="43">
        <v>44624</v>
      </c>
      <c r="H5" s="44">
        <v>44625</v>
      </c>
      <c r="I5" s="45">
        <f t="shared" ref="I5:AH5" si="4">H5+1</f>
        <v>44626</v>
      </c>
      <c r="J5" s="43">
        <f t="shared" si="4"/>
        <v>44627</v>
      </c>
      <c r="K5" s="43">
        <f t="shared" si="4"/>
        <v>44628</v>
      </c>
      <c r="L5" s="43">
        <f t="shared" si="4"/>
        <v>44629</v>
      </c>
      <c r="M5" s="43">
        <f t="shared" si="4"/>
        <v>44630</v>
      </c>
      <c r="N5" s="43">
        <f t="shared" si="4"/>
        <v>44631</v>
      </c>
      <c r="O5" s="43">
        <f t="shared" si="4"/>
        <v>44632</v>
      </c>
      <c r="P5" s="45">
        <f t="shared" si="4"/>
        <v>44633</v>
      </c>
      <c r="Q5" s="43">
        <f t="shared" si="4"/>
        <v>44634</v>
      </c>
      <c r="R5" s="43">
        <f t="shared" si="4"/>
        <v>44635</v>
      </c>
      <c r="S5" s="43">
        <f t="shared" si="4"/>
        <v>44636</v>
      </c>
      <c r="T5" s="43">
        <f t="shared" si="4"/>
        <v>44637</v>
      </c>
      <c r="U5" s="43">
        <f t="shared" si="4"/>
        <v>44638</v>
      </c>
      <c r="V5" s="43">
        <f t="shared" si="4"/>
        <v>44639</v>
      </c>
      <c r="W5" s="45">
        <f t="shared" si="4"/>
        <v>44640</v>
      </c>
      <c r="X5" s="43">
        <f t="shared" si="4"/>
        <v>44641</v>
      </c>
      <c r="Y5" s="43">
        <f t="shared" si="4"/>
        <v>44642</v>
      </c>
      <c r="Z5" s="43">
        <f t="shared" si="4"/>
        <v>44643</v>
      </c>
      <c r="AA5" s="43">
        <f t="shared" si="4"/>
        <v>44644</v>
      </c>
      <c r="AB5" s="43">
        <f t="shared" si="4"/>
        <v>44645</v>
      </c>
      <c r="AC5" s="43">
        <f t="shared" si="4"/>
        <v>44646</v>
      </c>
      <c r="AD5" s="45">
        <f t="shared" si="4"/>
        <v>44647</v>
      </c>
      <c r="AE5" s="43">
        <f t="shared" si="4"/>
        <v>44648</v>
      </c>
      <c r="AF5" s="43">
        <f t="shared" si="4"/>
        <v>44649</v>
      </c>
      <c r="AG5" s="43">
        <f t="shared" si="4"/>
        <v>44650</v>
      </c>
      <c r="AH5" s="43">
        <f t="shared" si="4"/>
        <v>44651</v>
      </c>
      <c r="AI5" s="43" t="str">
        <f>""</f>
        <v/>
      </c>
      <c r="AJ5" s="43" t="str">
        <f>""</f>
        <v/>
      </c>
      <c r="AK5" s="45" t="str">
        <f>""</f>
        <v/>
      </c>
      <c r="AL5" s="43" t="str">
        <f>""</f>
        <v/>
      </c>
      <c r="AM5" s="43" t="str">
        <f>""</f>
        <v/>
      </c>
      <c r="AN5" s="43" t="str">
        <f>""</f>
        <v/>
      </c>
      <c r="AO5" s="43" t="str">
        <f>""</f>
        <v/>
      </c>
      <c r="AP5" s="43" t="str">
        <f>""</f>
        <v/>
      </c>
      <c r="AQ5" s="43" t="str">
        <f>""</f>
        <v/>
      </c>
    </row>
    <row r="6" spans="1:43" x14ac:dyDescent="0.4">
      <c r="A6" s="23" t="s">
        <v>30</v>
      </c>
      <c r="B6" s="43" t="str">
        <f>""</f>
        <v/>
      </c>
      <c r="C6" s="43" t="str">
        <f>""</f>
        <v/>
      </c>
      <c r="D6" s="43" t="str">
        <f>""</f>
        <v/>
      </c>
      <c r="E6" s="43" t="str">
        <f>""</f>
        <v/>
      </c>
      <c r="F6" s="43" t="str">
        <f>""</f>
        <v/>
      </c>
      <c r="G6" s="43">
        <v>44652</v>
      </c>
      <c r="H6" s="44">
        <v>44653</v>
      </c>
      <c r="I6" s="45">
        <f t="shared" ref="I6:AJ6" si="5">H6+1</f>
        <v>44654</v>
      </c>
      <c r="J6" s="43">
        <f t="shared" si="5"/>
        <v>44655</v>
      </c>
      <c r="K6" s="43">
        <f t="shared" si="5"/>
        <v>44656</v>
      </c>
      <c r="L6" s="43">
        <f t="shared" si="5"/>
        <v>44657</v>
      </c>
      <c r="M6" s="43">
        <f t="shared" si="5"/>
        <v>44658</v>
      </c>
      <c r="N6" s="43">
        <f t="shared" si="5"/>
        <v>44659</v>
      </c>
      <c r="O6" s="43">
        <f t="shared" si="5"/>
        <v>44660</v>
      </c>
      <c r="P6" s="45">
        <f t="shared" si="5"/>
        <v>44661</v>
      </c>
      <c r="Q6" s="43">
        <f t="shared" si="5"/>
        <v>44662</v>
      </c>
      <c r="R6" s="43">
        <f t="shared" si="5"/>
        <v>44663</v>
      </c>
      <c r="S6" s="43">
        <f t="shared" si="5"/>
        <v>44664</v>
      </c>
      <c r="T6" s="43">
        <f t="shared" si="5"/>
        <v>44665</v>
      </c>
      <c r="U6" s="43">
        <f t="shared" si="5"/>
        <v>44666</v>
      </c>
      <c r="V6" s="43">
        <f t="shared" si="5"/>
        <v>44667</v>
      </c>
      <c r="W6" s="45">
        <f t="shared" si="5"/>
        <v>44668</v>
      </c>
      <c r="X6" s="43">
        <f t="shared" si="5"/>
        <v>44669</v>
      </c>
      <c r="Y6" s="43">
        <f t="shared" si="5"/>
        <v>44670</v>
      </c>
      <c r="Z6" s="43">
        <f t="shared" si="5"/>
        <v>44671</v>
      </c>
      <c r="AA6" s="43">
        <f t="shared" si="5"/>
        <v>44672</v>
      </c>
      <c r="AB6" s="43">
        <f t="shared" si="5"/>
        <v>44673</v>
      </c>
      <c r="AC6" s="43">
        <f t="shared" si="5"/>
        <v>44674</v>
      </c>
      <c r="AD6" s="45">
        <f t="shared" si="5"/>
        <v>44675</v>
      </c>
      <c r="AE6" s="43">
        <f t="shared" si="5"/>
        <v>44676</v>
      </c>
      <c r="AF6" s="43">
        <f t="shared" si="5"/>
        <v>44677</v>
      </c>
      <c r="AG6" s="43">
        <f t="shared" si="5"/>
        <v>44678</v>
      </c>
      <c r="AH6" s="43">
        <f t="shared" si="5"/>
        <v>44679</v>
      </c>
      <c r="AI6" s="43">
        <f t="shared" si="5"/>
        <v>44680</v>
      </c>
      <c r="AJ6" s="43">
        <f t="shared" si="5"/>
        <v>44681</v>
      </c>
      <c r="AK6" s="45" t="str">
        <f>""</f>
        <v/>
      </c>
      <c r="AL6" s="43" t="str">
        <f>""</f>
        <v/>
      </c>
      <c r="AM6" s="43" t="str">
        <f>""</f>
        <v/>
      </c>
      <c r="AN6" s="43" t="str">
        <f>""</f>
        <v/>
      </c>
      <c r="AO6" s="43" t="str">
        <f>""</f>
        <v/>
      </c>
      <c r="AP6" s="43" t="str">
        <f>""</f>
        <v/>
      </c>
      <c r="AQ6" s="43" t="str">
        <f>""</f>
        <v/>
      </c>
    </row>
    <row r="7" spans="1:43" x14ac:dyDescent="0.4">
      <c r="A7" s="23" t="s">
        <v>31</v>
      </c>
      <c r="B7" s="43">
        <v>44682</v>
      </c>
      <c r="C7" s="43">
        <v>44683</v>
      </c>
      <c r="D7" s="43">
        <v>44684</v>
      </c>
      <c r="E7" s="43">
        <v>44685</v>
      </c>
      <c r="F7" s="43">
        <v>44686</v>
      </c>
      <c r="G7" s="43">
        <v>44687</v>
      </c>
      <c r="H7" s="44">
        <v>44688</v>
      </c>
      <c r="I7" s="45">
        <f t="shared" ref="I7:AF7" si="6">H7+1</f>
        <v>44689</v>
      </c>
      <c r="J7" s="43">
        <f t="shared" si="6"/>
        <v>44690</v>
      </c>
      <c r="K7" s="43">
        <f t="shared" si="6"/>
        <v>44691</v>
      </c>
      <c r="L7" s="43">
        <f t="shared" si="6"/>
        <v>44692</v>
      </c>
      <c r="M7" s="43">
        <f t="shared" si="6"/>
        <v>44693</v>
      </c>
      <c r="N7" s="43">
        <f t="shared" si="6"/>
        <v>44694</v>
      </c>
      <c r="O7" s="43">
        <f t="shared" si="6"/>
        <v>44695</v>
      </c>
      <c r="P7" s="45">
        <f t="shared" si="6"/>
        <v>44696</v>
      </c>
      <c r="Q7" s="43">
        <f t="shared" si="6"/>
        <v>44697</v>
      </c>
      <c r="R7" s="43">
        <f t="shared" si="6"/>
        <v>44698</v>
      </c>
      <c r="S7" s="43">
        <f t="shared" si="6"/>
        <v>44699</v>
      </c>
      <c r="T7" s="43">
        <f t="shared" si="6"/>
        <v>44700</v>
      </c>
      <c r="U7" s="43">
        <f t="shared" si="6"/>
        <v>44701</v>
      </c>
      <c r="V7" s="43">
        <f t="shared" si="6"/>
        <v>44702</v>
      </c>
      <c r="W7" s="45">
        <f t="shared" si="6"/>
        <v>44703</v>
      </c>
      <c r="X7" s="43">
        <f t="shared" si="6"/>
        <v>44704</v>
      </c>
      <c r="Y7" s="43">
        <f t="shared" si="6"/>
        <v>44705</v>
      </c>
      <c r="Z7" s="43">
        <f t="shared" si="6"/>
        <v>44706</v>
      </c>
      <c r="AA7" s="43">
        <f t="shared" si="6"/>
        <v>44707</v>
      </c>
      <c r="AB7" s="43">
        <f t="shared" si="6"/>
        <v>44708</v>
      </c>
      <c r="AC7" s="43">
        <f t="shared" si="6"/>
        <v>44709</v>
      </c>
      <c r="AD7" s="45">
        <f t="shared" si="6"/>
        <v>44710</v>
      </c>
      <c r="AE7" s="43">
        <f t="shared" si="6"/>
        <v>44711</v>
      </c>
      <c r="AF7" s="43">
        <f t="shared" si="6"/>
        <v>44712</v>
      </c>
      <c r="AG7" s="43" t="str">
        <f>""</f>
        <v/>
      </c>
      <c r="AH7" s="43" t="str">
        <f>""</f>
        <v/>
      </c>
      <c r="AI7" s="43" t="str">
        <f>""</f>
        <v/>
      </c>
      <c r="AJ7" s="43" t="str">
        <f>""</f>
        <v/>
      </c>
      <c r="AK7" s="45" t="str">
        <f>""</f>
        <v/>
      </c>
      <c r="AL7" s="43" t="str">
        <f>""</f>
        <v/>
      </c>
      <c r="AM7" s="43" t="str">
        <f>""</f>
        <v/>
      </c>
      <c r="AN7" s="43" t="str">
        <f>""</f>
        <v/>
      </c>
      <c r="AO7" s="43" t="str">
        <f>""</f>
        <v/>
      </c>
      <c r="AP7" s="43" t="str">
        <f>""</f>
        <v/>
      </c>
      <c r="AQ7" s="43" t="str">
        <f>""</f>
        <v/>
      </c>
    </row>
    <row r="8" spans="1:43" x14ac:dyDescent="0.4">
      <c r="A8" s="23" t="s">
        <v>32</v>
      </c>
      <c r="B8" s="43" t="str">
        <f>""</f>
        <v/>
      </c>
      <c r="C8" s="43" t="str">
        <f>""</f>
        <v/>
      </c>
      <c r="D8" s="43" t="str">
        <f>""</f>
        <v/>
      </c>
      <c r="E8" s="43">
        <v>44713</v>
      </c>
      <c r="F8" s="43">
        <v>44714</v>
      </c>
      <c r="G8" s="43">
        <v>44715</v>
      </c>
      <c r="H8" s="44">
        <v>44716</v>
      </c>
      <c r="I8" s="45">
        <f t="shared" ref="I8:AH8" si="7">H8+1</f>
        <v>44717</v>
      </c>
      <c r="J8" s="43">
        <f t="shared" si="7"/>
        <v>44718</v>
      </c>
      <c r="K8" s="43">
        <f t="shared" si="7"/>
        <v>44719</v>
      </c>
      <c r="L8" s="43">
        <f t="shared" si="7"/>
        <v>44720</v>
      </c>
      <c r="M8" s="43">
        <f t="shared" si="7"/>
        <v>44721</v>
      </c>
      <c r="N8" s="43">
        <f t="shared" si="7"/>
        <v>44722</v>
      </c>
      <c r="O8" s="43">
        <f t="shared" si="7"/>
        <v>44723</v>
      </c>
      <c r="P8" s="45">
        <f t="shared" si="7"/>
        <v>44724</v>
      </c>
      <c r="Q8" s="43">
        <f t="shared" si="7"/>
        <v>44725</v>
      </c>
      <c r="R8" s="43">
        <f t="shared" si="7"/>
        <v>44726</v>
      </c>
      <c r="S8" s="43">
        <f t="shared" si="7"/>
        <v>44727</v>
      </c>
      <c r="T8" s="43">
        <f t="shared" si="7"/>
        <v>44728</v>
      </c>
      <c r="U8" s="43">
        <f t="shared" si="7"/>
        <v>44729</v>
      </c>
      <c r="V8" s="43">
        <f t="shared" si="7"/>
        <v>44730</v>
      </c>
      <c r="W8" s="45">
        <f t="shared" si="7"/>
        <v>44731</v>
      </c>
      <c r="X8" s="43">
        <f t="shared" si="7"/>
        <v>44732</v>
      </c>
      <c r="Y8" s="43">
        <f t="shared" si="7"/>
        <v>44733</v>
      </c>
      <c r="Z8" s="43">
        <f t="shared" si="7"/>
        <v>44734</v>
      </c>
      <c r="AA8" s="43">
        <f t="shared" si="7"/>
        <v>44735</v>
      </c>
      <c r="AB8" s="43">
        <f t="shared" si="7"/>
        <v>44736</v>
      </c>
      <c r="AC8" s="43">
        <f t="shared" si="7"/>
        <v>44737</v>
      </c>
      <c r="AD8" s="45">
        <f t="shared" si="7"/>
        <v>44738</v>
      </c>
      <c r="AE8" s="43">
        <f t="shared" si="7"/>
        <v>44739</v>
      </c>
      <c r="AF8" s="43">
        <f t="shared" si="7"/>
        <v>44740</v>
      </c>
      <c r="AG8" s="43">
        <f t="shared" si="7"/>
        <v>44741</v>
      </c>
      <c r="AH8" s="43">
        <f t="shared" si="7"/>
        <v>44742</v>
      </c>
      <c r="AI8" s="43" t="str">
        <f>""</f>
        <v/>
      </c>
      <c r="AJ8" s="43" t="str">
        <f>""</f>
        <v/>
      </c>
      <c r="AK8" s="45" t="str">
        <f>""</f>
        <v/>
      </c>
      <c r="AL8" s="43" t="str">
        <f>""</f>
        <v/>
      </c>
      <c r="AM8" s="43" t="str">
        <f>""</f>
        <v/>
      </c>
      <c r="AN8" s="43" t="str">
        <f>""</f>
        <v/>
      </c>
      <c r="AO8" s="43" t="str">
        <f>""</f>
        <v/>
      </c>
      <c r="AP8" s="43" t="str">
        <f>""</f>
        <v/>
      </c>
      <c r="AQ8" s="43" t="str">
        <f>""</f>
        <v/>
      </c>
    </row>
    <row r="9" spans="1:43" x14ac:dyDescent="0.4">
      <c r="A9" s="23" t="s">
        <v>33</v>
      </c>
      <c r="B9" s="43" t="str">
        <f>""</f>
        <v/>
      </c>
      <c r="C9" s="43" t="str">
        <f>""</f>
        <v/>
      </c>
      <c r="D9" s="43" t="str">
        <f>""</f>
        <v/>
      </c>
      <c r="E9" s="43" t="str">
        <f>""</f>
        <v/>
      </c>
      <c r="F9" s="43" t="str">
        <f>""</f>
        <v/>
      </c>
      <c r="G9" s="43">
        <v>44743</v>
      </c>
      <c r="H9" s="44">
        <v>44744</v>
      </c>
      <c r="I9" s="45">
        <f t="shared" ref="I9:AK9" si="8">H9+1</f>
        <v>44745</v>
      </c>
      <c r="J9" s="43">
        <f t="shared" si="8"/>
        <v>44746</v>
      </c>
      <c r="K9" s="43">
        <f t="shared" si="8"/>
        <v>44747</v>
      </c>
      <c r="L9" s="43">
        <f t="shared" si="8"/>
        <v>44748</v>
      </c>
      <c r="M9" s="43">
        <f t="shared" si="8"/>
        <v>44749</v>
      </c>
      <c r="N9" s="43">
        <f t="shared" si="8"/>
        <v>44750</v>
      </c>
      <c r="O9" s="43">
        <f t="shared" si="8"/>
        <v>44751</v>
      </c>
      <c r="P9" s="45">
        <f t="shared" si="8"/>
        <v>44752</v>
      </c>
      <c r="Q9" s="43">
        <f t="shared" si="8"/>
        <v>44753</v>
      </c>
      <c r="R9" s="43">
        <f t="shared" si="8"/>
        <v>44754</v>
      </c>
      <c r="S9" s="43">
        <f t="shared" si="8"/>
        <v>44755</v>
      </c>
      <c r="T9" s="43">
        <f t="shared" si="8"/>
        <v>44756</v>
      </c>
      <c r="U9" s="43">
        <f t="shared" si="8"/>
        <v>44757</v>
      </c>
      <c r="V9" s="43">
        <f t="shared" si="8"/>
        <v>44758</v>
      </c>
      <c r="W9" s="45">
        <f t="shared" si="8"/>
        <v>44759</v>
      </c>
      <c r="X9" s="43">
        <f t="shared" si="8"/>
        <v>44760</v>
      </c>
      <c r="Y9" s="43">
        <f t="shared" si="8"/>
        <v>44761</v>
      </c>
      <c r="Z9" s="43">
        <f t="shared" si="8"/>
        <v>44762</v>
      </c>
      <c r="AA9" s="43">
        <f t="shared" si="8"/>
        <v>44763</v>
      </c>
      <c r="AB9" s="43">
        <f t="shared" si="8"/>
        <v>44764</v>
      </c>
      <c r="AC9" s="43">
        <f t="shared" si="8"/>
        <v>44765</v>
      </c>
      <c r="AD9" s="45">
        <f t="shared" si="8"/>
        <v>44766</v>
      </c>
      <c r="AE9" s="43">
        <f t="shared" si="8"/>
        <v>44767</v>
      </c>
      <c r="AF9" s="43">
        <f t="shared" si="8"/>
        <v>44768</v>
      </c>
      <c r="AG9" s="43">
        <f t="shared" si="8"/>
        <v>44769</v>
      </c>
      <c r="AH9" s="43">
        <f t="shared" si="8"/>
        <v>44770</v>
      </c>
      <c r="AI9" s="43">
        <f t="shared" si="8"/>
        <v>44771</v>
      </c>
      <c r="AJ9" s="43">
        <f t="shared" si="8"/>
        <v>44772</v>
      </c>
      <c r="AK9" s="45">
        <f t="shared" si="8"/>
        <v>44773</v>
      </c>
      <c r="AL9" s="43" t="str">
        <f>""</f>
        <v/>
      </c>
      <c r="AM9" s="43" t="str">
        <f>""</f>
        <v/>
      </c>
      <c r="AN9" s="43" t="str">
        <f>""</f>
        <v/>
      </c>
      <c r="AO9" s="43" t="str">
        <f>""</f>
        <v/>
      </c>
      <c r="AP9" s="43" t="str">
        <f>""</f>
        <v/>
      </c>
      <c r="AQ9" s="43" t="str">
        <f>""</f>
        <v/>
      </c>
    </row>
    <row r="10" spans="1:43" x14ac:dyDescent="0.4">
      <c r="A10" s="23" t="s">
        <v>34</v>
      </c>
      <c r="B10" s="43" t="str">
        <f>""</f>
        <v/>
      </c>
      <c r="C10" s="43">
        <v>44774</v>
      </c>
      <c r="D10" s="43">
        <v>44775</v>
      </c>
      <c r="E10" s="43">
        <v>44776</v>
      </c>
      <c r="F10" s="43">
        <v>44777</v>
      </c>
      <c r="G10" s="43">
        <v>44778</v>
      </c>
      <c r="H10" s="44">
        <v>44779</v>
      </c>
      <c r="I10" s="45">
        <f t="shared" ref="I10:AG10" si="9">H10+1</f>
        <v>44780</v>
      </c>
      <c r="J10" s="43">
        <f t="shared" si="9"/>
        <v>44781</v>
      </c>
      <c r="K10" s="43">
        <f t="shared" si="9"/>
        <v>44782</v>
      </c>
      <c r="L10" s="43">
        <f t="shared" si="9"/>
        <v>44783</v>
      </c>
      <c r="M10" s="43">
        <f t="shared" si="9"/>
        <v>44784</v>
      </c>
      <c r="N10" s="43">
        <f t="shared" si="9"/>
        <v>44785</v>
      </c>
      <c r="O10" s="43">
        <f t="shared" si="9"/>
        <v>44786</v>
      </c>
      <c r="P10" s="45">
        <f t="shared" si="9"/>
        <v>44787</v>
      </c>
      <c r="Q10" s="43">
        <f t="shared" si="9"/>
        <v>44788</v>
      </c>
      <c r="R10" s="43">
        <f t="shared" si="9"/>
        <v>44789</v>
      </c>
      <c r="S10" s="43">
        <f t="shared" si="9"/>
        <v>44790</v>
      </c>
      <c r="T10" s="43">
        <f t="shared" si="9"/>
        <v>44791</v>
      </c>
      <c r="U10" s="43">
        <f t="shared" si="9"/>
        <v>44792</v>
      </c>
      <c r="V10" s="43">
        <f t="shared" si="9"/>
        <v>44793</v>
      </c>
      <c r="W10" s="45">
        <f t="shared" si="9"/>
        <v>44794</v>
      </c>
      <c r="X10" s="43">
        <f t="shared" si="9"/>
        <v>44795</v>
      </c>
      <c r="Y10" s="43">
        <f t="shared" si="9"/>
        <v>44796</v>
      </c>
      <c r="Z10" s="43">
        <f t="shared" si="9"/>
        <v>44797</v>
      </c>
      <c r="AA10" s="43">
        <f t="shared" si="9"/>
        <v>44798</v>
      </c>
      <c r="AB10" s="43">
        <f t="shared" si="9"/>
        <v>44799</v>
      </c>
      <c r="AC10" s="43">
        <f t="shared" si="9"/>
        <v>44800</v>
      </c>
      <c r="AD10" s="45">
        <f t="shared" si="9"/>
        <v>44801</v>
      </c>
      <c r="AE10" s="43">
        <f t="shared" si="9"/>
        <v>44802</v>
      </c>
      <c r="AF10" s="43">
        <f t="shared" si="9"/>
        <v>44803</v>
      </c>
      <c r="AG10" s="43">
        <f t="shared" si="9"/>
        <v>44804</v>
      </c>
      <c r="AH10" s="43" t="str">
        <f>""</f>
        <v/>
      </c>
      <c r="AI10" s="43" t="str">
        <f>""</f>
        <v/>
      </c>
      <c r="AJ10" s="43" t="str">
        <f>""</f>
        <v/>
      </c>
      <c r="AK10" s="45" t="str">
        <f>""</f>
        <v/>
      </c>
      <c r="AL10" s="43" t="str">
        <f>""</f>
        <v/>
      </c>
      <c r="AM10" s="43" t="str">
        <f>""</f>
        <v/>
      </c>
      <c r="AN10" s="43" t="str">
        <f>""</f>
        <v/>
      </c>
      <c r="AO10" s="43" t="str">
        <f>""</f>
        <v/>
      </c>
      <c r="AP10" s="43" t="str">
        <f>""</f>
        <v/>
      </c>
      <c r="AQ10" s="43" t="str">
        <f>""</f>
        <v/>
      </c>
    </row>
    <row r="11" spans="1:43" x14ac:dyDescent="0.4">
      <c r="A11" s="23" t="s">
        <v>35</v>
      </c>
      <c r="B11" s="43" t="str">
        <f>""</f>
        <v/>
      </c>
      <c r="C11" s="43" t="str">
        <f>""</f>
        <v/>
      </c>
      <c r="D11" s="43" t="str">
        <f>""</f>
        <v/>
      </c>
      <c r="E11" s="43" t="str">
        <f>""</f>
        <v/>
      </c>
      <c r="F11" s="43">
        <v>44805</v>
      </c>
      <c r="G11" s="43">
        <v>44806</v>
      </c>
      <c r="H11" s="44">
        <v>44807</v>
      </c>
      <c r="I11" s="45">
        <f t="shared" ref="I11:AI11" si="10">H11+1</f>
        <v>44808</v>
      </c>
      <c r="J11" s="43">
        <f t="shared" si="10"/>
        <v>44809</v>
      </c>
      <c r="K11" s="43">
        <f t="shared" si="10"/>
        <v>44810</v>
      </c>
      <c r="L11" s="43">
        <f t="shared" si="10"/>
        <v>44811</v>
      </c>
      <c r="M11" s="43">
        <f t="shared" si="10"/>
        <v>44812</v>
      </c>
      <c r="N11" s="43">
        <f t="shared" si="10"/>
        <v>44813</v>
      </c>
      <c r="O11" s="43">
        <f t="shared" si="10"/>
        <v>44814</v>
      </c>
      <c r="P11" s="45">
        <f t="shared" si="10"/>
        <v>44815</v>
      </c>
      <c r="Q11" s="43">
        <f t="shared" si="10"/>
        <v>44816</v>
      </c>
      <c r="R11" s="43">
        <f t="shared" si="10"/>
        <v>44817</v>
      </c>
      <c r="S11" s="43">
        <f t="shared" si="10"/>
        <v>44818</v>
      </c>
      <c r="T11" s="43">
        <f t="shared" si="10"/>
        <v>44819</v>
      </c>
      <c r="U11" s="43">
        <f t="shared" si="10"/>
        <v>44820</v>
      </c>
      <c r="V11" s="43">
        <f t="shared" si="10"/>
        <v>44821</v>
      </c>
      <c r="W11" s="45">
        <f t="shared" si="10"/>
        <v>44822</v>
      </c>
      <c r="X11" s="43">
        <f t="shared" si="10"/>
        <v>44823</v>
      </c>
      <c r="Y11" s="43">
        <f t="shared" si="10"/>
        <v>44824</v>
      </c>
      <c r="Z11" s="43">
        <f t="shared" si="10"/>
        <v>44825</v>
      </c>
      <c r="AA11" s="43">
        <f t="shared" si="10"/>
        <v>44826</v>
      </c>
      <c r="AB11" s="43">
        <f t="shared" si="10"/>
        <v>44827</v>
      </c>
      <c r="AC11" s="43">
        <f t="shared" si="10"/>
        <v>44828</v>
      </c>
      <c r="AD11" s="45">
        <f t="shared" si="10"/>
        <v>44829</v>
      </c>
      <c r="AE11" s="43">
        <f t="shared" si="10"/>
        <v>44830</v>
      </c>
      <c r="AF11" s="43">
        <f t="shared" si="10"/>
        <v>44831</v>
      </c>
      <c r="AG11" s="43">
        <f t="shared" si="10"/>
        <v>44832</v>
      </c>
      <c r="AH11" s="43">
        <f t="shared" si="10"/>
        <v>44833</v>
      </c>
      <c r="AI11" s="43">
        <f t="shared" si="10"/>
        <v>44834</v>
      </c>
      <c r="AJ11" s="43" t="str">
        <f>""</f>
        <v/>
      </c>
      <c r="AK11" s="45" t="str">
        <f>""</f>
        <v/>
      </c>
      <c r="AL11" s="43" t="str">
        <f>""</f>
        <v/>
      </c>
      <c r="AM11" s="43" t="str">
        <f>""</f>
        <v/>
      </c>
      <c r="AN11" s="43" t="str">
        <f>""</f>
        <v/>
      </c>
      <c r="AO11" s="43" t="str">
        <f>""</f>
        <v/>
      </c>
      <c r="AP11" s="43" t="str">
        <f>""</f>
        <v/>
      </c>
      <c r="AQ11" s="43" t="str">
        <f>""</f>
        <v/>
      </c>
    </row>
  </sheetData>
  <phoneticPr fontId="2"/>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91"/>
  <sheetViews>
    <sheetView tabSelected="1" view="pageBreakPreview" topLeftCell="A4" zoomScale="55" zoomScaleNormal="55" zoomScaleSheetLayoutView="55" workbookViewId="0">
      <selection activeCell="C70" sqref="C70"/>
    </sheetView>
  </sheetViews>
  <sheetFormatPr defaultColWidth="9" defaultRowHeight="18.75" x14ac:dyDescent="0.4"/>
  <cols>
    <col min="1" max="1" width="38.75" style="30" customWidth="1"/>
    <col min="2" max="9" width="11.25" style="30" customWidth="1"/>
    <col min="10" max="10" width="15" style="30" customWidth="1"/>
    <col min="11" max="11" width="14.125" style="30" customWidth="1"/>
    <col min="12" max="13" width="15.875" style="30" customWidth="1"/>
    <col min="14" max="14" width="26.625" style="30" customWidth="1"/>
    <col min="15" max="15" width="10.125" style="30" customWidth="1"/>
    <col min="16" max="16" width="9" style="30" customWidth="1"/>
    <col min="17" max="16384" width="9" style="30"/>
  </cols>
  <sheetData>
    <row r="1" spans="1:29" ht="42" customHeight="1" x14ac:dyDescent="0.4">
      <c r="A1" s="26" t="s">
        <v>18</v>
      </c>
      <c r="B1" s="26"/>
      <c r="C1" s="127" t="s">
        <v>82</v>
      </c>
      <c r="D1" s="127"/>
      <c r="E1" s="127"/>
      <c r="F1" s="127"/>
      <c r="G1" s="127"/>
      <c r="H1" s="127"/>
      <c r="I1" s="127"/>
      <c r="J1" s="127"/>
      <c r="K1" s="39"/>
      <c r="L1" s="39"/>
      <c r="M1" s="39"/>
      <c r="N1" s="39"/>
      <c r="O1" s="38" t="s">
        <v>76</v>
      </c>
    </row>
    <row r="2" spans="1:29" ht="77.25" customHeight="1" x14ac:dyDescent="0.4">
      <c r="A2" s="14" t="s">
        <v>78</v>
      </c>
      <c r="B2" s="14"/>
      <c r="C2" s="14"/>
      <c r="D2" s="14"/>
      <c r="E2" s="14"/>
      <c r="F2" s="14"/>
      <c r="G2" s="14"/>
      <c r="H2" s="14"/>
      <c r="I2" s="14"/>
      <c r="J2" s="14"/>
      <c r="K2" s="14"/>
      <c r="L2" s="14"/>
      <c r="N2" s="37"/>
    </row>
    <row r="3" spans="1:29" ht="45" customHeight="1" x14ac:dyDescent="0.4">
      <c r="A3" s="14"/>
      <c r="B3" s="14"/>
      <c r="C3" s="14"/>
      <c r="D3" s="14"/>
      <c r="E3" s="14"/>
      <c r="F3" s="14"/>
      <c r="G3" s="14"/>
      <c r="H3" s="14"/>
      <c r="I3" s="14"/>
      <c r="J3" s="14"/>
      <c r="K3" s="14"/>
      <c r="L3" s="14"/>
      <c r="N3" s="15"/>
    </row>
    <row r="4" spans="1:29" ht="45" customHeight="1" x14ac:dyDescent="0.4">
      <c r="A4" s="14" t="s">
        <v>21</v>
      </c>
      <c r="B4" s="14"/>
      <c r="C4" s="14"/>
      <c r="D4" s="14"/>
      <c r="E4" s="14"/>
      <c r="F4" s="14"/>
      <c r="G4" s="14"/>
      <c r="H4" s="14"/>
      <c r="I4" s="14"/>
      <c r="J4" s="14"/>
      <c r="K4" s="14"/>
      <c r="L4" s="14"/>
      <c r="N4" s="15"/>
    </row>
    <row r="5" spans="1:29" ht="42" customHeight="1" x14ac:dyDescent="0.4">
      <c r="A5" s="51" t="s">
        <v>39</v>
      </c>
      <c r="B5" s="16"/>
      <c r="C5" s="16"/>
      <c r="D5" s="16"/>
      <c r="E5" s="16"/>
      <c r="F5" s="16"/>
      <c r="G5" s="16"/>
      <c r="H5" s="16"/>
      <c r="I5" s="16"/>
      <c r="J5" s="128" t="s">
        <v>7</v>
      </c>
      <c r="K5" s="130" t="s">
        <v>14</v>
      </c>
      <c r="L5" s="136" t="s">
        <v>41</v>
      </c>
      <c r="M5" s="132" t="s">
        <v>8</v>
      </c>
      <c r="N5" s="133"/>
      <c r="U5" s="87"/>
      <c r="V5" s="7"/>
      <c r="W5" s="7"/>
      <c r="X5" s="7"/>
      <c r="Y5" s="7"/>
      <c r="Z5" s="7"/>
      <c r="AA5" s="7"/>
      <c r="AB5" s="7"/>
      <c r="AC5" s="7"/>
    </row>
    <row r="6" spans="1:29" ht="42" customHeight="1" x14ac:dyDescent="0.4">
      <c r="A6" s="16"/>
      <c r="B6" s="16"/>
      <c r="C6" s="28" t="s">
        <v>86</v>
      </c>
      <c r="D6" s="28" t="s">
        <v>2</v>
      </c>
      <c r="E6" s="28" t="s">
        <v>3</v>
      </c>
      <c r="F6" s="28" t="s">
        <v>4</v>
      </c>
      <c r="G6" s="28" t="s">
        <v>5</v>
      </c>
      <c r="H6" s="28" t="s">
        <v>6</v>
      </c>
      <c r="I6" s="28" t="s">
        <v>0</v>
      </c>
      <c r="J6" s="129"/>
      <c r="K6" s="131"/>
      <c r="L6" s="137"/>
      <c r="M6" s="134"/>
      <c r="N6" s="135"/>
      <c r="U6" s="7"/>
      <c r="V6" s="7"/>
      <c r="W6" s="7"/>
      <c r="X6" s="7"/>
      <c r="Y6" s="7"/>
      <c r="Z6" s="7"/>
      <c r="AA6" s="7"/>
      <c r="AB6" s="7"/>
      <c r="AC6" s="7"/>
    </row>
    <row r="7" spans="1:29" ht="42" customHeight="1" x14ac:dyDescent="0.4">
      <c r="A7" s="16"/>
      <c r="B7" s="16"/>
      <c r="C7" s="35">
        <v>45236</v>
      </c>
      <c r="D7" s="35">
        <f t="shared" ref="D7:I7" si="0">C7+1</f>
        <v>45237</v>
      </c>
      <c r="E7" s="35">
        <f t="shared" si="0"/>
        <v>45238</v>
      </c>
      <c r="F7" s="35">
        <f t="shared" si="0"/>
        <v>45239</v>
      </c>
      <c r="G7" s="35">
        <f t="shared" si="0"/>
        <v>45240</v>
      </c>
      <c r="H7" s="53">
        <f t="shared" si="0"/>
        <v>45241</v>
      </c>
      <c r="I7" s="52">
        <f t="shared" si="0"/>
        <v>45242</v>
      </c>
      <c r="J7" s="112"/>
      <c r="K7" s="113"/>
      <c r="L7" s="114"/>
      <c r="M7" s="110"/>
      <c r="N7" s="111"/>
      <c r="O7" s="7"/>
      <c r="U7" s="7"/>
      <c r="V7" s="88"/>
      <c r="W7" s="89"/>
      <c r="X7" s="89"/>
      <c r="Y7" s="89"/>
      <c r="Z7" s="89"/>
      <c r="AA7" s="89"/>
      <c r="AB7" s="90"/>
      <c r="AC7" s="7"/>
    </row>
    <row r="8" spans="1:29" s="39" customFormat="1" ht="42" customHeight="1" x14ac:dyDescent="0.4">
      <c r="A8" s="122" t="s">
        <v>37</v>
      </c>
      <c r="B8" s="123"/>
      <c r="C8" s="36"/>
      <c r="D8" s="36" t="s">
        <v>83</v>
      </c>
      <c r="E8" s="36"/>
      <c r="F8" s="36"/>
      <c r="G8" s="36" t="s">
        <v>73</v>
      </c>
      <c r="H8" s="36"/>
      <c r="I8" s="36" t="s">
        <v>73</v>
      </c>
      <c r="J8" s="50"/>
      <c r="K8" s="46"/>
      <c r="M8" s="110"/>
      <c r="N8" s="111"/>
      <c r="O8" s="7"/>
      <c r="U8" s="7"/>
      <c r="V8" s="91"/>
      <c r="W8" s="91"/>
      <c r="X8" s="91"/>
      <c r="Y8" s="91"/>
      <c r="Z8" s="91"/>
      <c r="AA8" s="91"/>
      <c r="AB8" s="91"/>
      <c r="AC8" s="7"/>
    </row>
    <row r="9" spans="1:29" ht="42" customHeight="1" x14ac:dyDescent="0.4">
      <c r="A9" s="21" t="s">
        <v>20</v>
      </c>
      <c r="B9" s="27" t="s">
        <v>24</v>
      </c>
      <c r="C9" s="36"/>
      <c r="D9" s="36">
        <v>100</v>
      </c>
      <c r="E9" s="36">
        <v>100</v>
      </c>
      <c r="F9" s="36"/>
      <c r="G9" s="36"/>
      <c r="H9" s="36"/>
      <c r="I9" s="36"/>
      <c r="J9" s="47">
        <f>SUM(C9:I9)</f>
        <v>200</v>
      </c>
      <c r="K9" s="48" t="str">
        <f>IF(J9&lt;100,"100回未満",IF(J9&lt;100,"100回以上","100回以上"))</f>
        <v>100回以上</v>
      </c>
      <c r="L9" s="49" t="str">
        <f>IF(COUNTIF(C8:I8,"○")&gt;0,"実施","―")</f>
        <v>実施</v>
      </c>
      <c r="M9" s="110"/>
      <c r="N9" s="111"/>
      <c r="O9" s="7" t="str">
        <f>IF(J9&lt;100,IF(OR(K9="100回以上",K9="150回以上"),"エラー。接種回数と回数区分が一致しません",""),IF(J9&lt;150,IF(OR(K9="100回未満",K9="150回以上"),"エラー。接種回数と回数区分が一致しません",""),IF(K9="100回未満","エラー。接種回数と回数区分が一致しません","")))</f>
        <v/>
      </c>
      <c r="U9" s="7"/>
      <c r="V9" s="7"/>
      <c r="W9" s="7"/>
      <c r="X9" s="7"/>
      <c r="Y9" s="7"/>
      <c r="Z9" s="7"/>
      <c r="AA9" s="7"/>
      <c r="AB9" s="7"/>
      <c r="AC9" s="7"/>
    </row>
    <row r="10" spans="1:29" ht="42" customHeight="1" x14ac:dyDescent="0.4">
      <c r="A10" s="149"/>
      <c r="B10" s="150"/>
      <c r="C10" s="35">
        <f>I7+1</f>
        <v>45243</v>
      </c>
      <c r="D10" s="35">
        <f>C10+1</f>
        <v>45244</v>
      </c>
      <c r="E10" s="35">
        <f t="shared" ref="E10:H25" si="1">D10+1</f>
        <v>45245</v>
      </c>
      <c r="F10" s="35">
        <f t="shared" si="1"/>
        <v>45246</v>
      </c>
      <c r="G10" s="35">
        <f t="shared" si="1"/>
        <v>45247</v>
      </c>
      <c r="H10" s="53">
        <f t="shared" si="1"/>
        <v>45248</v>
      </c>
      <c r="I10" s="52">
        <f>H10+1</f>
        <v>45249</v>
      </c>
      <c r="J10" s="112"/>
      <c r="K10" s="113"/>
      <c r="L10" s="114"/>
      <c r="M10" s="110"/>
      <c r="N10" s="111"/>
      <c r="O10" s="7"/>
      <c r="U10" s="7"/>
      <c r="V10" s="88"/>
      <c r="W10" s="88"/>
      <c r="X10" s="89"/>
      <c r="Y10" s="89"/>
      <c r="Z10" s="89"/>
      <c r="AA10" s="89"/>
      <c r="AB10" s="90"/>
      <c r="AC10" s="7"/>
    </row>
    <row r="11" spans="1:29" s="39" customFormat="1" ht="42" customHeight="1" x14ac:dyDescent="0.4">
      <c r="A11" s="122" t="s">
        <v>38</v>
      </c>
      <c r="B11" s="123"/>
      <c r="C11" s="36"/>
      <c r="D11" s="36" t="s">
        <v>83</v>
      </c>
      <c r="E11" s="36"/>
      <c r="F11" s="36" t="s">
        <v>73</v>
      </c>
      <c r="G11" s="36"/>
      <c r="H11" s="36"/>
      <c r="I11" s="36"/>
      <c r="J11" s="50"/>
      <c r="K11" s="46"/>
      <c r="M11" s="110"/>
      <c r="N11" s="111"/>
      <c r="O11" s="7"/>
      <c r="U11" s="7"/>
      <c r="V11" s="91"/>
      <c r="W11" s="91"/>
      <c r="X11" s="91"/>
      <c r="Y11" s="91"/>
      <c r="Z11" s="91"/>
      <c r="AA11" s="91"/>
      <c r="AB11" s="91"/>
      <c r="AC11" s="7"/>
    </row>
    <row r="12" spans="1:29" ht="42" customHeight="1" x14ac:dyDescent="0.4">
      <c r="A12" s="21" t="s">
        <v>20</v>
      </c>
      <c r="B12" s="27" t="s">
        <v>24</v>
      </c>
      <c r="C12" s="36"/>
      <c r="D12" s="36">
        <v>50</v>
      </c>
      <c r="E12" s="36">
        <v>50</v>
      </c>
      <c r="F12" s="36">
        <v>50</v>
      </c>
      <c r="G12" s="36">
        <v>50</v>
      </c>
      <c r="H12" s="36"/>
      <c r="I12" s="36"/>
      <c r="J12" s="47">
        <f>SUM(C12:I12)</f>
        <v>200</v>
      </c>
      <c r="K12" s="48" t="str">
        <f>IF(J12&lt;100,"100回未満",IF(J12&lt;100,"100回以上","100回以上"))</f>
        <v>100回以上</v>
      </c>
      <c r="L12" s="49" t="str">
        <f>IF(COUNTIF(C11:I11,"○")&gt;0,"実施","―")</f>
        <v>実施</v>
      </c>
      <c r="M12" s="110"/>
      <c r="N12" s="111"/>
      <c r="O12" s="7" t="str">
        <f>IF(J12&lt;100,IF(OR(K12="100回以上",K12="150回以上"),"エラー。接種回数と回数区分が一致しません",""),IF(J12&lt;150,IF(OR(K12="100回未満",K12="150回以上"),"エラー。接種回数と回数区分が一致しません",""),IF(K12="100回未満","エラー。接種回数と回数区分が一致しません","")))</f>
        <v/>
      </c>
      <c r="P12" s="39"/>
      <c r="Q12" s="39"/>
      <c r="U12" s="7"/>
      <c r="V12" s="7"/>
      <c r="W12" s="7"/>
      <c r="X12" s="7"/>
      <c r="Y12" s="7"/>
      <c r="Z12" s="7"/>
      <c r="AA12" s="7"/>
      <c r="AB12" s="7"/>
      <c r="AC12" s="7"/>
    </row>
    <row r="13" spans="1:29" ht="42" customHeight="1" x14ac:dyDescent="0.4">
      <c r="A13" s="149"/>
      <c r="B13" s="150"/>
      <c r="C13" s="52">
        <f>I10+1</f>
        <v>45250</v>
      </c>
      <c r="D13" s="35">
        <f>C13+1</f>
        <v>45251</v>
      </c>
      <c r="E13" s="35">
        <f t="shared" si="1"/>
        <v>45252</v>
      </c>
      <c r="F13" s="35">
        <f t="shared" si="1"/>
        <v>45253</v>
      </c>
      <c r="G13" s="35">
        <f t="shared" si="1"/>
        <v>45254</v>
      </c>
      <c r="H13" s="52">
        <f t="shared" si="1"/>
        <v>45255</v>
      </c>
      <c r="I13" s="52">
        <f>H13+1</f>
        <v>45256</v>
      </c>
      <c r="J13" s="112"/>
      <c r="K13" s="113"/>
      <c r="L13" s="114"/>
      <c r="M13" s="110"/>
      <c r="N13" s="111"/>
      <c r="O13" s="7"/>
      <c r="U13" s="7"/>
      <c r="V13" s="88"/>
      <c r="W13" s="89"/>
      <c r="X13" s="89"/>
      <c r="Y13" s="89"/>
      <c r="Z13" s="89"/>
      <c r="AA13" s="89"/>
      <c r="AB13" s="90"/>
      <c r="AC13" s="7"/>
    </row>
    <row r="14" spans="1:29" s="39" customFormat="1" ht="42" customHeight="1" x14ac:dyDescent="0.4">
      <c r="A14" s="122" t="s">
        <v>38</v>
      </c>
      <c r="B14" s="123"/>
      <c r="C14" s="36"/>
      <c r="D14" s="36"/>
      <c r="E14" s="36" t="s">
        <v>83</v>
      </c>
      <c r="F14" s="36"/>
      <c r="G14" s="36"/>
      <c r="H14" s="36"/>
      <c r="I14" s="36"/>
      <c r="J14" s="50"/>
      <c r="K14" s="46"/>
      <c r="M14" s="110"/>
      <c r="N14" s="111"/>
      <c r="O14" s="7"/>
      <c r="U14" s="7"/>
      <c r="V14" s="91"/>
      <c r="W14" s="91"/>
      <c r="X14" s="91"/>
      <c r="Y14" s="91"/>
      <c r="Z14" s="91"/>
      <c r="AA14" s="91"/>
      <c r="AB14" s="91"/>
      <c r="AC14" s="7"/>
    </row>
    <row r="15" spans="1:29" ht="42" customHeight="1" x14ac:dyDescent="0.4">
      <c r="A15" s="21" t="s">
        <v>20</v>
      </c>
      <c r="B15" s="27" t="s">
        <v>24</v>
      </c>
      <c r="C15" s="36"/>
      <c r="D15" s="36">
        <v>50</v>
      </c>
      <c r="E15" s="36">
        <v>50</v>
      </c>
      <c r="F15" s="36">
        <v>50</v>
      </c>
      <c r="G15" s="36"/>
      <c r="H15" s="36"/>
      <c r="I15" s="36"/>
      <c r="J15" s="47">
        <f>SUM(C15:I15)</f>
        <v>150</v>
      </c>
      <c r="K15" s="48" t="str">
        <f>IF(J15&lt;100,"100回未満",IF(J15&lt;100,"100回以上","100回以上"))</f>
        <v>100回以上</v>
      </c>
      <c r="L15" s="49" t="str">
        <f>IF(COUNTIF(C14:I14,"○")&gt;0,"実施","―")</f>
        <v>実施</v>
      </c>
      <c r="M15" s="110"/>
      <c r="N15" s="111"/>
      <c r="O15" s="7" t="str">
        <f>IF(J15&lt;100,IF(OR(K15="100回以上",K15="150回以上"),"エラー。接種回数と回数区分が一致しません",""),IF(J15&lt;150,IF(OR(K15="100回未満",K15="150回以上"),"エラー。接種回数と回数区分が一致しません",""),IF(K15="100回未満","エラー。接種回数と回数区分が一致しません","")))</f>
        <v/>
      </c>
      <c r="P15" s="39"/>
      <c r="Q15" s="39"/>
      <c r="U15" s="7"/>
      <c r="V15" s="7"/>
      <c r="W15" s="7"/>
      <c r="X15" s="7"/>
      <c r="Y15" s="7"/>
      <c r="Z15" s="7"/>
      <c r="AA15" s="7"/>
      <c r="AB15" s="7"/>
      <c r="AC15" s="7"/>
    </row>
    <row r="16" spans="1:29" ht="42" customHeight="1" x14ac:dyDescent="0.4">
      <c r="A16" s="149"/>
      <c r="B16" s="150"/>
      <c r="C16" s="35">
        <f>I13+1</f>
        <v>45257</v>
      </c>
      <c r="D16" s="35">
        <f>C16+1</f>
        <v>45258</v>
      </c>
      <c r="E16" s="35">
        <f t="shared" si="1"/>
        <v>45259</v>
      </c>
      <c r="F16" s="35">
        <f t="shared" si="1"/>
        <v>45260</v>
      </c>
      <c r="G16" s="35">
        <f t="shared" si="1"/>
        <v>45261</v>
      </c>
      <c r="H16" s="53">
        <f t="shared" si="1"/>
        <v>45262</v>
      </c>
      <c r="I16" s="52">
        <f>H16+1</f>
        <v>45263</v>
      </c>
      <c r="J16" s="112"/>
      <c r="K16" s="113"/>
      <c r="L16" s="114"/>
      <c r="M16" s="110"/>
      <c r="N16" s="111"/>
      <c r="O16" s="7"/>
      <c r="U16" s="7"/>
      <c r="V16" s="88"/>
      <c r="W16" s="89"/>
      <c r="X16" s="89"/>
      <c r="Y16" s="89"/>
      <c r="Z16" s="89"/>
      <c r="AA16" s="89"/>
      <c r="AB16" s="90"/>
      <c r="AC16" s="7"/>
    </row>
    <row r="17" spans="1:29" s="39" customFormat="1" ht="42" customHeight="1" x14ac:dyDescent="0.4">
      <c r="A17" s="122" t="s">
        <v>38</v>
      </c>
      <c r="B17" s="123"/>
      <c r="C17" s="36"/>
      <c r="D17" s="36"/>
      <c r="E17" s="36" t="s">
        <v>73</v>
      </c>
      <c r="F17" s="36" t="s">
        <v>83</v>
      </c>
      <c r="G17" s="36"/>
      <c r="H17" s="36"/>
      <c r="I17" s="36"/>
      <c r="J17" s="50"/>
      <c r="K17" s="46"/>
      <c r="M17" s="110"/>
      <c r="N17" s="111"/>
      <c r="O17" s="7"/>
      <c r="U17" s="7"/>
      <c r="V17" s="91"/>
      <c r="W17" s="91"/>
      <c r="X17" s="91"/>
      <c r="Y17" s="91"/>
      <c r="Z17" s="91"/>
      <c r="AA17" s="91"/>
      <c r="AB17" s="91"/>
      <c r="AC17" s="7"/>
    </row>
    <row r="18" spans="1:29" ht="42" customHeight="1" x14ac:dyDescent="0.4">
      <c r="A18" s="21" t="s">
        <v>20</v>
      </c>
      <c r="B18" s="27" t="s">
        <v>24</v>
      </c>
      <c r="C18" s="36"/>
      <c r="D18" s="36"/>
      <c r="E18" s="36"/>
      <c r="F18" s="36">
        <v>50</v>
      </c>
      <c r="G18" s="36">
        <v>50</v>
      </c>
      <c r="H18" s="36">
        <v>50</v>
      </c>
      <c r="I18" s="36"/>
      <c r="J18" s="47">
        <f>SUM(C18:I18)</f>
        <v>150</v>
      </c>
      <c r="K18" s="48" t="str">
        <f>IF(J18&lt;100,"100回未満",IF(J18&lt;100,"100回以上","100回以上"))</f>
        <v>100回以上</v>
      </c>
      <c r="L18" s="49" t="str">
        <f>IF(COUNTIF(C17:I17,"○")&gt;0,"実施","―")</f>
        <v>実施</v>
      </c>
      <c r="M18" s="110"/>
      <c r="N18" s="111"/>
      <c r="O18" s="7" t="str">
        <f>IF(J18&lt;100,IF(OR(K18="100回以上",K18="150回以上"),"エラー。接種回数と回数区分が一致しません",""),IF(J18&lt;150,IF(OR(K18="100回未満",K18="150回以上"),"エラー。接種回数と回数区分が一致しません",""),IF(K18="100回未満","エラー。接種回数と回数区分が一致しません","")))</f>
        <v/>
      </c>
      <c r="P18" s="39"/>
      <c r="Q18" s="39"/>
      <c r="U18" s="7"/>
      <c r="V18" s="7"/>
      <c r="W18" s="7"/>
      <c r="X18" s="7"/>
      <c r="Y18" s="7"/>
      <c r="Z18" s="7"/>
      <c r="AA18" s="7"/>
      <c r="AB18" s="7"/>
      <c r="AC18" s="7"/>
    </row>
    <row r="19" spans="1:29" ht="42" customHeight="1" x14ac:dyDescent="0.4">
      <c r="A19" s="149"/>
      <c r="B19" s="150"/>
      <c r="C19" s="35">
        <f>I16+1</f>
        <v>45264</v>
      </c>
      <c r="D19" s="35">
        <f>C19+1</f>
        <v>45265</v>
      </c>
      <c r="E19" s="35">
        <f t="shared" si="1"/>
        <v>45266</v>
      </c>
      <c r="F19" s="35">
        <f t="shared" si="1"/>
        <v>45267</v>
      </c>
      <c r="G19" s="35">
        <f t="shared" si="1"/>
        <v>45268</v>
      </c>
      <c r="H19" s="53">
        <f t="shared" si="1"/>
        <v>45269</v>
      </c>
      <c r="I19" s="52">
        <f>H19+1</f>
        <v>45270</v>
      </c>
      <c r="J19" s="112"/>
      <c r="K19" s="113"/>
      <c r="L19" s="114"/>
      <c r="M19" s="110"/>
      <c r="N19" s="111"/>
      <c r="O19" s="7"/>
      <c r="U19" s="7"/>
      <c r="V19" s="88"/>
      <c r="W19" s="89"/>
      <c r="X19" s="89"/>
      <c r="Y19" s="89"/>
      <c r="Z19" s="88"/>
      <c r="AA19" s="89"/>
      <c r="AB19" s="90"/>
      <c r="AC19" s="7"/>
    </row>
    <row r="20" spans="1:29" s="39" customFormat="1" ht="42" customHeight="1" x14ac:dyDescent="0.4">
      <c r="A20" s="122" t="s">
        <v>38</v>
      </c>
      <c r="B20" s="123"/>
      <c r="C20" s="36"/>
      <c r="D20" s="36"/>
      <c r="E20" s="36" t="s">
        <v>83</v>
      </c>
      <c r="F20" s="36" t="s">
        <v>73</v>
      </c>
      <c r="G20" s="36"/>
      <c r="H20" s="36"/>
      <c r="I20" s="36"/>
      <c r="J20" s="50"/>
      <c r="K20" s="46"/>
      <c r="M20" s="110"/>
      <c r="N20" s="111"/>
      <c r="O20" s="7"/>
      <c r="U20" s="7"/>
      <c r="V20" s="91"/>
      <c r="W20" s="91"/>
      <c r="X20" s="91"/>
      <c r="Y20" s="91"/>
      <c r="Z20" s="91"/>
      <c r="AA20" s="91"/>
      <c r="AB20" s="91"/>
      <c r="AC20" s="7"/>
    </row>
    <row r="21" spans="1:29" ht="42" customHeight="1" x14ac:dyDescent="0.4">
      <c r="A21" s="21" t="s">
        <v>20</v>
      </c>
      <c r="B21" s="27" t="s">
        <v>24</v>
      </c>
      <c r="C21" s="36"/>
      <c r="D21" s="36"/>
      <c r="E21" s="36">
        <v>50</v>
      </c>
      <c r="F21" s="36">
        <v>50</v>
      </c>
      <c r="G21" s="36">
        <v>50</v>
      </c>
      <c r="H21" s="36"/>
      <c r="I21" s="36"/>
      <c r="J21" s="47">
        <f>SUM(C21:I21)</f>
        <v>150</v>
      </c>
      <c r="K21" s="48" t="str">
        <f>IF(J21&lt;100,"100回未満",IF(J21&lt;100,"100回以上","100回以上"))</f>
        <v>100回以上</v>
      </c>
      <c r="L21" s="49" t="str">
        <f>IF(COUNTIF(C20:I20,"○")&gt;0,"実施","―")</f>
        <v>実施</v>
      </c>
      <c r="M21" s="110"/>
      <c r="N21" s="111"/>
      <c r="O21" s="7"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c r="P21" s="39"/>
      <c r="Q21" s="39"/>
      <c r="U21" s="7"/>
      <c r="V21" s="7"/>
      <c r="W21" s="7"/>
      <c r="X21" s="7"/>
      <c r="Y21" s="7"/>
      <c r="Z21" s="7"/>
      <c r="AA21" s="7"/>
      <c r="AB21" s="7"/>
      <c r="AC21" s="7"/>
    </row>
    <row r="22" spans="1:29" ht="42" customHeight="1" x14ac:dyDescent="0.4">
      <c r="A22" s="149"/>
      <c r="B22" s="150"/>
      <c r="C22" s="52">
        <f>I19+1</f>
        <v>45271</v>
      </c>
      <c r="D22" s="35">
        <f>C22+1</f>
        <v>45272</v>
      </c>
      <c r="E22" s="35">
        <f t="shared" si="1"/>
        <v>45273</v>
      </c>
      <c r="F22" s="35">
        <f t="shared" si="1"/>
        <v>45274</v>
      </c>
      <c r="G22" s="35">
        <f t="shared" si="1"/>
        <v>45275</v>
      </c>
      <c r="H22" s="53">
        <f t="shared" si="1"/>
        <v>45276</v>
      </c>
      <c r="I22" s="52">
        <f>H22+1</f>
        <v>45277</v>
      </c>
      <c r="J22" s="112"/>
      <c r="K22" s="113"/>
      <c r="L22" s="114"/>
      <c r="M22" s="110"/>
      <c r="N22" s="111"/>
      <c r="O22" s="7"/>
      <c r="U22" s="7"/>
      <c r="V22" s="88"/>
      <c r="W22" s="89"/>
      <c r="X22" s="89"/>
      <c r="Y22" s="89"/>
      <c r="Z22" s="89"/>
      <c r="AA22" s="89"/>
      <c r="AB22" s="90"/>
      <c r="AC22" s="7"/>
    </row>
    <row r="23" spans="1:29" s="39" customFormat="1" ht="42" customHeight="1" x14ac:dyDescent="0.4">
      <c r="A23" s="122" t="s">
        <v>38</v>
      </c>
      <c r="B23" s="123"/>
      <c r="C23" s="36"/>
      <c r="D23" s="36" t="s">
        <v>73</v>
      </c>
      <c r="E23" s="36" t="s">
        <v>83</v>
      </c>
      <c r="F23" s="36"/>
      <c r="G23" s="36"/>
      <c r="H23" s="36"/>
      <c r="I23" s="36"/>
      <c r="J23" s="50"/>
      <c r="K23" s="46"/>
      <c r="M23" s="110"/>
      <c r="N23" s="111"/>
      <c r="O23" s="7"/>
      <c r="U23" s="7"/>
      <c r="V23" s="91"/>
      <c r="W23" s="91"/>
      <c r="X23" s="91"/>
      <c r="Y23" s="91"/>
      <c r="Z23" s="91"/>
      <c r="AA23" s="91"/>
      <c r="AB23" s="91"/>
      <c r="AC23" s="7"/>
    </row>
    <row r="24" spans="1:29" ht="42" customHeight="1" x14ac:dyDescent="0.4">
      <c r="A24" s="21" t="s">
        <v>20</v>
      </c>
      <c r="B24" s="27" t="s">
        <v>24</v>
      </c>
      <c r="C24" s="36"/>
      <c r="D24" s="36"/>
      <c r="E24" s="36">
        <v>25</v>
      </c>
      <c r="F24" s="36">
        <v>25</v>
      </c>
      <c r="G24" s="36">
        <v>25</v>
      </c>
      <c r="H24" s="36">
        <v>25</v>
      </c>
      <c r="I24" s="36"/>
      <c r="J24" s="47">
        <f>SUM(C24:I24)</f>
        <v>100</v>
      </c>
      <c r="K24" s="48" t="str">
        <f>IF(J24&lt;100,"100回未満",IF(J24&lt;100,"100回以上","100回以上"))</f>
        <v>100回以上</v>
      </c>
      <c r="L24" s="49" t="str">
        <f>IF(COUNTIF(C23:I23,"○")&gt;0,"実施","―")</f>
        <v>実施</v>
      </c>
      <c r="M24" s="110"/>
      <c r="N24" s="111"/>
      <c r="O24" s="7" t="str">
        <f>IF(J24&lt;100,IF(OR(K24="100回以上",K24="150回以上"),"エラー。接種回数と回数区分が一致しません",""),IF(J24&lt;150,IF(OR(K24="100回未満",K24="150回以上"),"エラー。接種回数と回数区分が一致しません",""),IF(K24="100回未満","エラー。接種回数と回数区分が一致しません","")))</f>
        <v/>
      </c>
      <c r="P24" s="39"/>
      <c r="Q24" s="39"/>
      <c r="U24" s="7"/>
      <c r="V24" s="7"/>
      <c r="W24" s="7"/>
      <c r="X24" s="7"/>
      <c r="Y24" s="7"/>
      <c r="Z24" s="7"/>
      <c r="AA24" s="7"/>
      <c r="AB24" s="7"/>
      <c r="AC24" s="7"/>
    </row>
    <row r="25" spans="1:29" ht="42" customHeight="1" x14ac:dyDescent="0.4">
      <c r="A25" s="149"/>
      <c r="B25" s="150"/>
      <c r="C25" s="35">
        <f>I22+1</f>
        <v>45278</v>
      </c>
      <c r="D25" s="35">
        <f>C25+1</f>
        <v>45279</v>
      </c>
      <c r="E25" s="35">
        <f t="shared" si="1"/>
        <v>45280</v>
      </c>
      <c r="F25" s="35">
        <f t="shared" si="1"/>
        <v>45281</v>
      </c>
      <c r="G25" s="35">
        <f t="shared" si="1"/>
        <v>45282</v>
      </c>
      <c r="H25" s="53">
        <f t="shared" si="1"/>
        <v>45283</v>
      </c>
      <c r="I25" s="52">
        <f>H25+1</f>
        <v>45284</v>
      </c>
      <c r="J25" s="112"/>
      <c r="K25" s="113"/>
      <c r="L25" s="114"/>
      <c r="M25" s="110"/>
      <c r="N25" s="111"/>
      <c r="O25" s="7"/>
      <c r="U25" s="7"/>
      <c r="V25" s="88"/>
      <c r="W25" s="89"/>
      <c r="X25" s="89"/>
      <c r="Y25" s="89"/>
      <c r="Z25" s="89"/>
      <c r="AA25" s="89"/>
      <c r="AB25" s="90"/>
      <c r="AC25" s="7"/>
    </row>
    <row r="26" spans="1:29" s="39" customFormat="1" ht="42" customHeight="1" x14ac:dyDescent="0.4">
      <c r="A26" s="122" t="s">
        <v>38</v>
      </c>
      <c r="B26" s="123"/>
      <c r="C26" s="36"/>
      <c r="D26" s="36"/>
      <c r="E26" s="36"/>
      <c r="F26" s="36" t="s">
        <v>73</v>
      </c>
      <c r="G26" s="36"/>
      <c r="H26" s="36"/>
      <c r="I26" s="36"/>
      <c r="J26" s="50"/>
      <c r="K26" s="46"/>
      <c r="M26" s="110"/>
      <c r="N26" s="111"/>
      <c r="O26" s="7"/>
      <c r="U26" s="7"/>
      <c r="V26" s="91"/>
      <c r="W26" s="91"/>
      <c r="X26" s="91"/>
      <c r="Y26" s="91"/>
      <c r="Z26" s="91"/>
      <c r="AA26" s="91"/>
      <c r="AB26" s="91"/>
      <c r="AC26" s="7"/>
    </row>
    <row r="27" spans="1:29" ht="42" customHeight="1" x14ac:dyDescent="0.4">
      <c r="A27" s="21" t="s">
        <v>20</v>
      </c>
      <c r="B27" s="27" t="s">
        <v>24</v>
      </c>
      <c r="C27" s="36"/>
      <c r="D27" s="36"/>
      <c r="E27" s="36"/>
      <c r="F27" s="36"/>
      <c r="G27" s="36"/>
      <c r="H27" s="36"/>
      <c r="I27" s="36"/>
      <c r="J27" s="47">
        <f>SUM(C27:I27)</f>
        <v>0</v>
      </c>
      <c r="K27" s="48" t="str">
        <f>IF(J27&lt;100,"100回未満",IF(J27&lt;100,"100回以上","100回以上"))</f>
        <v>100回未満</v>
      </c>
      <c r="L27" s="49" t="str">
        <f>IF(COUNTIF(C26:I26,"○")&gt;0,"実施","―")</f>
        <v>―</v>
      </c>
      <c r="M27" s="110"/>
      <c r="N27" s="111"/>
      <c r="O27" s="7" t="str">
        <f>IF(J27&lt;100,IF(OR(K27="100回以上",K27="150回以上"),"エラー。接種回数と回数区分が一致しません",""),IF(J27&lt;150,IF(OR(K27="100回未満",K27="150回以上"),"エラー。接種回数と回数区分が一致しません",""),IF(K27="100回未満","エラー。接種回数と回数区分が一致しません","")))</f>
        <v/>
      </c>
      <c r="P27" s="39"/>
      <c r="Q27" s="39"/>
      <c r="U27" s="7"/>
      <c r="V27" s="7"/>
      <c r="W27" s="7"/>
      <c r="X27" s="7"/>
      <c r="Y27" s="7"/>
      <c r="Z27" s="7"/>
      <c r="AA27" s="7"/>
      <c r="AB27" s="7"/>
      <c r="AC27" s="7"/>
    </row>
    <row r="28" spans="1:29" ht="42" customHeight="1" x14ac:dyDescent="0.4">
      <c r="A28" s="149"/>
      <c r="B28" s="150"/>
      <c r="C28" s="35">
        <f>I25+1</f>
        <v>45285</v>
      </c>
      <c r="D28" s="35">
        <f>C28+1</f>
        <v>45286</v>
      </c>
      <c r="E28" s="35">
        <f t="shared" ref="E28" si="2">D28+1</f>
        <v>45287</v>
      </c>
      <c r="F28" s="35">
        <f t="shared" ref="F28" si="3">E28+1</f>
        <v>45288</v>
      </c>
      <c r="G28" s="35">
        <f t="shared" ref="G28" si="4">F28+1</f>
        <v>45289</v>
      </c>
      <c r="H28" s="53">
        <f t="shared" ref="H28" si="5">G28+1</f>
        <v>45290</v>
      </c>
      <c r="I28" s="52">
        <f>H28+1</f>
        <v>45291</v>
      </c>
      <c r="J28" s="112"/>
      <c r="K28" s="113"/>
      <c r="L28" s="114"/>
      <c r="M28" s="110"/>
      <c r="N28" s="111"/>
      <c r="O28" s="7"/>
      <c r="U28" s="7"/>
      <c r="V28" s="88"/>
      <c r="W28" s="89"/>
      <c r="X28" s="89"/>
      <c r="Y28" s="88"/>
      <c r="Z28" s="89"/>
      <c r="AA28" s="89"/>
      <c r="AB28" s="90"/>
      <c r="AC28" s="7"/>
    </row>
    <row r="29" spans="1:29" s="39" customFormat="1" ht="42" customHeight="1" x14ac:dyDescent="0.4">
      <c r="A29" s="122" t="s">
        <v>38</v>
      </c>
      <c r="B29" s="123"/>
      <c r="C29" s="36"/>
      <c r="D29" s="36"/>
      <c r="E29" s="36"/>
      <c r="F29" s="36"/>
      <c r="G29" s="36"/>
      <c r="H29" s="36" t="s">
        <v>73</v>
      </c>
      <c r="I29" s="36"/>
      <c r="J29" s="50"/>
      <c r="K29" s="46"/>
      <c r="M29" s="110"/>
      <c r="N29" s="111"/>
      <c r="O29" s="7"/>
      <c r="U29" s="7"/>
      <c r="V29" s="91"/>
      <c r="W29" s="91"/>
      <c r="X29" s="91"/>
      <c r="Y29" s="91"/>
      <c r="Z29" s="91"/>
      <c r="AA29" s="91"/>
      <c r="AB29" s="91"/>
      <c r="AC29" s="7"/>
    </row>
    <row r="30" spans="1:29" ht="42" customHeight="1" x14ac:dyDescent="0.4">
      <c r="A30" s="21" t="s">
        <v>20</v>
      </c>
      <c r="B30" s="27" t="s">
        <v>24</v>
      </c>
      <c r="C30" s="36"/>
      <c r="D30" s="36"/>
      <c r="E30" s="36"/>
      <c r="F30" s="36"/>
      <c r="G30" s="36"/>
      <c r="H30" s="36"/>
      <c r="I30" s="36"/>
      <c r="J30" s="47">
        <f>SUM(C30:I30)</f>
        <v>0</v>
      </c>
      <c r="K30" s="48" t="str">
        <f>IF(J30&lt;100,"100回未満",IF(J30&lt;100,"100回以上","100回以上"))</f>
        <v>100回未満</v>
      </c>
      <c r="L30" s="49" t="str">
        <f>IF(COUNTIF(C29:I29,"○")&gt;0,"実施","―")</f>
        <v>―</v>
      </c>
      <c r="M30" s="110"/>
      <c r="N30" s="111"/>
      <c r="O30" s="7" t="str">
        <f>IF(J30&lt;100,IF(OR(K30="100回以上",K30="150回以上"),"エラー。接種回数と回数区分が一致しません",""),IF(J30&lt;150,IF(OR(K30="100回未満",K30="150回以上"),"エラー。接種回数と回数区分が一致しません",""),IF(K30="100回未満","エラー。接種回数と回数区分が一致しません","")))</f>
        <v/>
      </c>
      <c r="P30" s="39"/>
      <c r="Q30" s="39"/>
      <c r="U30" s="7"/>
      <c r="V30" s="7"/>
      <c r="W30" s="7"/>
      <c r="X30" s="7"/>
      <c r="Y30" s="7"/>
      <c r="Z30" s="7"/>
      <c r="AA30" s="7"/>
      <c r="AB30" s="7"/>
      <c r="AC30" s="7"/>
    </row>
    <row r="31" spans="1:29" ht="52.15" customHeight="1" x14ac:dyDescent="0.4">
      <c r="A31" s="32"/>
      <c r="B31" s="33"/>
      <c r="C31" s="33"/>
      <c r="D31" s="33"/>
      <c r="E31" s="33"/>
      <c r="F31" s="33"/>
      <c r="G31" s="33"/>
      <c r="H31" s="33"/>
      <c r="I31" s="33"/>
      <c r="J31" s="33"/>
      <c r="K31" s="33"/>
      <c r="L31" s="33"/>
      <c r="M31" s="34"/>
      <c r="N31" s="34"/>
      <c r="O31" s="7"/>
      <c r="U31" s="7"/>
      <c r="V31" s="7"/>
      <c r="W31" s="7"/>
      <c r="X31" s="7"/>
      <c r="Y31" s="7"/>
      <c r="Z31" s="7"/>
      <c r="AA31" s="7"/>
      <c r="AB31" s="7"/>
      <c r="AC31" s="7"/>
    </row>
    <row r="32" spans="1:29" ht="63.75" customHeight="1" x14ac:dyDescent="0.4">
      <c r="A32" s="16"/>
      <c r="B32" s="16"/>
      <c r="C32" s="16"/>
      <c r="E32" s="124" t="s">
        <v>26</v>
      </c>
      <c r="F32" s="125"/>
      <c r="G32" s="125"/>
      <c r="H32" s="125"/>
      <c r="I32" s="126"/>
      <c r="J32" s="115">
        <f>SUM(J9,J12,J15,J18,J21,J24,J27,J30)</f>
        <v>950</v>
      </c>
      <c r="K32" s="116"/>
      <c r="L32" s="16"/>
      <c r="M32" s="16"/>
      <c r="N32" s="7"/>
      <c r="U32" s="7"/>
      <c r="V32" s="7"/>
      <c r="W32" s="7"/>
      <c r="X32" s="7"/>
      <c r="Y32" s="7"/>
      <c r="Z32" s="7"/>
      <c r="AA32" s="7"/>
      <c r="AB32" s="7"/>
      <c r="AC32" s="7"/>
    </row>
    <row r="33" spans="1:29" ht="103.5" customHeight="1" x14ac:dyDescent="0.4">
      <c r="A33" s="16"/>
      <c r="B33" s="16"/>
      <c r="C33" s="16"/>
      <c r="K33" s="16"/>
      <c r="L33" s="16"/>
      <c r="M33" s="16"/>
      <c r="N33" s="7"/>
      <c r="U33" s="7"/>
      <c r="V33" s="7"/>
      <c r="W33" s="7"/>
      <c r="X33" s="7"/>
      <c r="Y33" s="7"/>
      <c r="Z33" s="7"/>
      <c r="AA33" s="7"/>
      <c r="AB33" s="7"/>
      <c r="AC33" s="7"/>
    </row>
    <row r="34" spans="1:29" ht="35.25" x14ac:dyDescent="0.4">
      <c r="A34" s="22"/>
      <c r="B34" s="22"/>
      <c r="C34" s="22"/>
      <c r="D34" s="22"/>
      <c r="E34" s="22"/>
      <c r="F34" s="22"/>
      <c r="G34" s="22"/>
      <c r="H34" s="22"/>
      <c r="I34" s="22"/>
      <c r="J34" s="25"/>
      <c r="K34" s="25"/>
      <c r="L34" s="22"/>
      <c r="M34" s="22"/>
      <c r="O34" s="24" t="s">
        <v>77</v>
      </c>
      <c r="U34" s="7"/>
      <c r="V34" s="7"/>
      <c r="W34" s="7"/>
      <c r="X34" s="7"/>
      <c r="Y34" s="7"/>
      <c r="Z34" s="7"/>
      <c r="AA34" s="7"/>
      <c r="AB34" s="7"/>
      <c r="AC34" s="7"/>
    </row>
    <row r="35" spans="1:29" ht="46.5" customHeight="1" x14ac:dyDescent="0.4">
      <c r="A35" s="22"/>
      <c r="B35" s="22"/>
      <c r="C35" s="22"/>
      <c r="D35" s="22"/>
      <c r="E35" s="22"/>
      <c r="F35" s="22"/>
      <c r="G35" s="22"/>
      <c r="H35" s="22"/>
      <c r="I35" s="22"/>
      <c r="J35" s="25"/>
      <c r="K35" s="22"/>
      <c r="L35" s="118" t="s">
        <v>25</v>
      </c>
      <c r="M35" s="118"/>
      <c r="N35" s="118"/>
      <c r="U35" s="7"/>
      <c r="V35" s="7"/>
      <c r="W35" s="7"/>
      <c r="X35" s="7"/>
      <c r="Y35" s="7"/>
      <c r="Z35" s="7"/>
      <c r="AA35" s="7"/>
      <c r="AB35" s="7"/>
      <c r="AC35" s="7"/>
    </row>
    <row r="36" spans="1:29" ht="83.25" customHeight="1" x14ac:dyDescent="0.4">
      <c r="A36" s="13" t="s">
        <v>75</v>
      </c>
      <c r="B36" s="13"/>
      <c r="C36" s="29"/>
      <c r="D36" s="29"/>
      <c r="E36" s="29"/>
      <c r="F36" s="29"/>
      <c r="G36" s="29"/>
      <c r="H36" s="29"/>
      <c r="I36" s="29"/>
      <c r="J36" s="25"/>
      <c r="K36" s="22"/>
      <c r="L36" s="29"/>
      <c r="M36" s="29"/>
      <c r="N36" s="29"/>
      <c r="U36" s="7"/>
      <c r="V36" s="7"/>
      <c r="W36" s="7"/>
      <c r="X36" s="7"/>
      <c r="Y36" s="7"/>
      <c r="Z36" s="7"/>
      <c r="AA36" s="7"/>
      <c r="AB36" s="7"/>
      <c r="AC36" s="7"/>
    </row>
    <row r="37" spans="1:29" ht="31.5" customHeight="1" x14ac:dyDescent="0.4">
      <c r="A37" s="29"/>
      <c r="B37" s="29"/>
      <c r="C37" s="29"/>
      <c r="D37" s="29"/>
      <c r="E37" s="29"/>
      <c r="F37" s="29"/>
      <c r="G37" s="29"/>
      <c r="H37" s="29"/>
      <c r="I37" s="29"/>
      <c r="J37" s="29"/>
      <c r="K37" s="29"/>
      <c r="L37" s="29"/>
      <c r="M37" s="29"/>
      <c r="N37" s="29"/>
      <c r="U37" s="7"/>
      <c r="V37" s="7"/>
      <c r="W37" s="7"/>
      <c r="X37" s="7"/>
      <c r="Y37" s="7"/>
      <c r="Z37" s="7"/>
      <c r="AA37" s="7"/>
      <c r="AB37" s="7"/>
      <c r="AC37" s="7"/>
    </row>
    <row r="38" spans="1:29" ht="33.75" customHeight="1" x14ac:dyDescent="0.4">
      <c r="A38" s="29"/>
      <c r="B38" s="29"/>
      <c r="C38" s="29"/>
      <c r="D38" s="29"/>
      <c r="E38" s="29"/>
      <c r="F38" s="29"/>
      <c r="G38" s="29"/>
      <c r="H38" s="29"/>
      <c r="I38" s="31" t="s">
        <v>19</v>
      </c>
      <c r="J38" s="23"/>
      <c r="K38" s="31"/>
      <c r="L38" s="31" t="str">
        <f>C1</f>
        <v>●●●クリニック</v>
      </c>
      <c r="M38" s="31"/>
      <c r="N38" s="31"/>
      <c r="O38" s="1"/>
      <c r="U38" s="7"/>
      <c r="V38" s="7"/>
      <c r="W38" s="7"/>
      <c r="X38" s="7"/>
      <c r="Y38" s="7"/>
      <c r="Z38" s="7"/>
      <c r="AA38" s="7"/>
      <c r="AB38" s="7"/>
      <c r="AC38" s="7"/>
    </row>
    <row r="39" spans="1:29" ht="33.75" customHeight="1" x14ac:dyDescent="0.4">
      <c r="A39" s="29"/>
      <c r="B39" s="29"/>
      <c r="C39" s="29"/>
      <c r="D39" s="29"/>
      <c r="E39" s="29"/>
      <c r="F39" s="29"/>
      <c r="G39" s="29"/>
      <c r="H39" s="29"/>
      <c r="I39" s="31" t="s">
        <v>10</v>
      </c>
      <c r="J39" s="23"/>
      <c r="K39" s="31"/>
      <c r="L39" s="119" t="s">
        <v>84</v>
      </c>
      <c r="M39" s="119"/>
      <c r="N39" s="119"/>
      <c r="O39" s="1"/>
      <c r="U39" s="7"/>
      <c r="V39" s="7"/>
      <c r="W39" s="7"/>
      <c r="X39" s="7"/>
      <c r="Y39" s="7"/>
      <c r="Z39" s="7"/>
      <c r="AA39" s="7"/>
      <c r="AB39" s="7"/>
      <c r="AC39" s="7"/>
    </row>
    <row r="40" spans="1:29" ht="33.75" customHeight="1" x14ac:dyDescent="0.4">
      <c r="A40" s="29"/>
      <c r="B40" s="29"/>
      <c r="C40" s="29"/>
      <c r="D40" s="29"/>
      <c r="E40" s="29"/>
      <c r="F40" s="29"/>
      <c r="G40" s="29"/>
      <c r="H40" s="29"/>
      <c r="I40" s="31" t="s">
        <v>11</v>
      </c>
      <c r="J40" s="23"/>
      <c r="K40" s="31"/>
      <c r="L40" s="119" t="s">
        <v>85</v>
      </c>
      <c r="M40" s="119"/>
      <c r="N40" s="119"/>
      <c r="O40" s="1"/>
      <c r="U40" s="7"/>
      <c r="V40" s="7"/>
      <c r="W40" s="7"/>
      <c r="X40" s="7"/>
      <c r="Y40" s="7"/>
      <c r="Z40" s="7"/>
      <c r="AA40" s="7"/>
      <c r="AB40" s="7"/>
      <c r="AC40" s="7"/>
    </row>
    <row r="41" spans="1:29" ht="33.75" customHeight="1" x14ac:dyDescent="0.4">
      <c r="A41" s="29"/>
      <c r="B41" s="29"/>
      <c r="C41" s="29"/>
      <c r="D41" s="29"/>
      <c r="E41" s="29"/>
      <c r="F41" s="29"/>
      <c r="G41" s="29"/>
      <c r="H41" s="29"/>
      <c r="I41" s="29"/>
      <c r="J41" s="29"/>
      <c r="K41" s="29"/>
      <c r="L41" s="29"/>
      <c r="M41" s="29"/>
      <c r="N41" s="29"/>
      <c r="U41" s="7"/>
      <c r="V41" s="7"/>
      <c r="W41" s="7"/>
      <c r="X41" s="7"/>
      <c r="Y41" s="7"/>
      <c r="Z41" s="7"/>
      <c r="AA41" s="7"/>
      <c r="AB41" s="7"/>
      <c r="AC41" s="7"/>
    </row>
    <row r="42" spans="1:29" ht="31.5" customHeight="1" x14ac:dyDescent="0.4">
      <c r="A42" s="9"/>
      <c r="B42" s="9"/>
      <c r="C42" s="9"/>
      <c r="D42" s="9"/>
      <c r="E42" s="9"/>
      <c r="F42" s="9"/>
      <c r="G42" s="9"/>
      <c r="H42" s="9"/>
      <c r="I42" s="9"/>
      <c r="J42" s="9"/>
      <c r="K42" s="9"/>
      <c r="L42" s="9"/>
      <c r="M42" s="9"/>
      <c r="N42" s="9"/>
      <c r="U42" s="7"/>
      <c r="V42" s="7"/>
      <c r="W42" s="7"/>
      <c r="X42" s="7"/>
      <c r="Y42" s="7"/>
      <c r="Z42" s="7"/>
      <c r="AA42" s="7"/>
      <c r="AB42" s="7"/>
      <c r="AC42" s="7"/>
    </row>
    <row r="43" spans="1:29" ht="56.25" customHeight="1" x14ac:dyDescent="0.4">
      <c r="A43" s="120" t="s">
        <v>79</v>
      </c>
      <c r="B43" s="120"/>
      <c r="C43" s="120"/>
      <c r="D43" s="120"/>
      <c r="E43" s="120"/>
      <c r="F43" s="120"/>
      <c r="G43" s="120"/>
      <c r="H43" s="120"/>
      <c r="I43" s="120"/>
      <c r="J43" s="120"/>
      <c r="K43" s="120"/>
      <c r="L43" s="120"/>
      <c r="M43" s="120"/>
      <c r="N43" s="120"/>
      <c r="O43" s="8"/>
      <c r="U43" s="7"/>
      <c r="V43" s="7"/>
      <c r="W43" s="7"/>
      <c r="X43" s="7"/>
      <c r="Y43" s="7"/>
      <c r="Z43" s="7"/>
      <c r="AA43" s="7"/>
      <c r="AB43" s="7"/>
      <c r="AC43" s="7"/>
    </row>
    <row r="44" spans="1:29" ht="14.25" customHeight="1" x14ac:dyDescent="0.4">
      <c r="A44" s="9"/>
      <c r="B44" s="9"/>
      <c r="C44" s="9"/>
      <c r="D44" s="9"/>
      <c r="E44" s="9"/>
      <c r="F44" s="9"/>
      <c r="G44" s="9"/>
      <c r="H44" s="9"/>
      <c r="I44" s="9"/>
      <c r="J44" s="9"/>
      <c r="K44" s="9"/>
      <c r="L44" s="9"/>
      <c r="M44" s="9"/>
      <c r="N44" s="9"/>
      <c r="U44" s="7"/>
      <c r="V44" s="7"/>
      <c r="W44" s="7"/>
      <c r="X44" s="7"/>
      <c r="Y44" s="7"/>
      <c r="Z44" s="7"/>
      <c r="AA44" s="7"/>
      <c r="AB44" s="7"/>
      <c r="AC44" s="7"/>
    </row>
    <row r="45" spans="1:29" ht="14.25" customHeight="1" x14ac:dyDescent="0.4">
      <c r="A45" s="9"/>
      <c r="B45" s="9"/>
      <c r="C45" s="9"/>
      <c r="D45" s="9"/>
      <c r="E45" s="9"/>
      <c r="F45" s="9"/>
      <c r="G45" s="9"/>
      <c r="H45" s="9"/>
      <c r="I45" s="9"/>
      <c r="J45" s="9"/>
      <c r="K45" s="9"/>
      <c r="L45" s="9"/>
      <c r="M45" s="9"/>
      <c r="N45" s="9"/>
      <c r="U45" s="7"/>
      <c r="V45" s="7"/>
      <c r="W45" s="7"/>
      <c r="X45" s="7"/>
      <c r="Y45" s="7"/>
      <c r="Z45" s="7"/>
      <c r="AA45" s="7"/>
      <c r="AB45" s="7"/>
      <c r="AC45" s="7"/>
    </row>
    <row r="46" spans="1:29" ht="14.25" customHeight="1" x14ac:dyDescent="0.4">
      <c r="A46" s="9"/>
      <c r="B46" s="9"/>
      <c r="C46" s="9"/>
      <c r="D46" s="9"/>
      <c r="E46" s="9"/>
      <c r="F46" s="9"/>
      <c r="G46" s="9"/>
      <c r="H46" s="9"/>
      <c r="I46" s="9"/>
      <c r="J46" s="9"/>
      <c r="K46" s="9"/>
      <c r="L46" s="9"/>
      <c r="M46" s="9"/>
      <c r="N46" s="9"/>
      <c r="U46" s="7"/>
      <c r="V46" s="7"/>
      <c r="W46" s="7"/>
      <c r="X46" s="7"/>
      <c r="Y46" s="7"/>
      <c r="Z46" s="7"/>
      <c r="AA46" s="7"/>
      <c r="AB46" s="7"/>
      <c r="AC46" s="7"/>
    </row>
    <row r="47" spans="1:29" ht="75" customHeight="1" x14ac:dyDescent="0.4">
      <c r="A47" s="121" t="s">
        <v>87</v>
      </c>
      <c r="B47" s="121"/>
      <c r="C47" s="121"/>
      <c r="D47" s="121"/>
      <c r="E47" s="121"/>
      <c r="F47" s="121"/>
      <c r="G47" s="121"/>
      <c r="H47" s="121"/>
      <c r="I47" s="121"/>
      <c r="J47" s="121"/>
      <c r="K47" s="121"/>
      <c r="L47" s="121"/>
      <c r="M47" s="121"/>
      <c r="N47" s="121"/>
      <c r="O47" s="6"/>
      <c r="U47" s="7"/>
      <c r="V47" s="7"/>
      <c r="W47" s="7"/>
      <c r="X47" s="7"/>
      <c r="Y47" s="7"/>
      <c r="Z47" s="7"/>
      <c r="AA47" s="7"/>
      <c r="AB47" s="7"/>
      <c r="AC47" s="7"/>
    </row>
    <row r="48" spans="1:29" x14ac:dyDescent="0.4">
      <c r="C48" s="5"/>
      <c r="D48" s="5"/>
      <c r="E48" s="5"/>
      <c r="F48" s="5"/>
      <c r="G48" s="5"/>
      <c r="H48" s="5"/>
      <c r="I48" s="5"/>
      <c r="U48" s="7"/>
      <c r="V48" s="7"/>
      <c r="W48" s="7"/>
      <c r="X48" s="7"/>
      <c r="Y48" s="7"/>
      <c r="Z48" s="7"/>
      <c r="AA48" s="7"/>
      <c r="AB48" s="7"/>
      <c r="AC48" s="7"/>
    </row>
    <row r="49" spans="1:29" x14ac:dyDescent="0.4">
      <c r="C49" s="2"/>
      <c r="D49" s="1"/>
      <c r="E49" s="1"/>
      <c r="F49" s="3"/>
      <c r="G49" s="3"/>
      <c r="H49" s="4"/>
      <c r="I49" s="4"/>
      <c r="U49" s="7"/>
      <c r="V49" s="7"/>
      <c r="W49" s="7"/>
      <c r="X49" s="7"/>
      <c r="Y49" s="7"/>
      <c r="Z49" s="7"/>
      <c r="AA49" s="7"/>
      <c r="AB49" s="7"/>
      <c r="AC49" s="7"/>
    </row>
    <row r="50" spans="1:29" ht="45.75" x14ac:dyDescent="0.9">
      <c r="C50" s="10" t="s">
        <v>12</v>
      </c>
      <c r="D50" s="11"/>
      <c r="E50" s="11"/>
      <c r="F50" s="117">
        <f>SUM(F70)</f>
        <v>1900000</v>
      </c>
      <c r="G50" s="117"/>
      <c r="H50" s="117"/>
      <c r="I50" s="117"/>
      <c r="J50" s="117"/>
      <c r="K50" s="11"/>
      <c r="L50" s="7"/>
      <c r="M50" s="7"/>
      <c r="U50" s="7"/>
      <c r="V50" s="7"/>
      <c r="W50" s="7"/>
      <c r="X50" s="7"/>
      <c r="Y50" s="7"/>
      <c r="Z50" s="7"/>
      <c r="AA50" s="7"/>
      <c r="AB50" s="7"/>
      <c r="AC50" s="7"/>
    </row>
    <row r="51" spans="1:29" x14ac:dyDescent="0.4">
      <c r="U51" s="7"/>
      <c r="V51" s="7"/>
      <c r="W51" s="7"/>
      <c r="X51" s="7"/>
      <c r="Y51" s="7"/>
      <c r="Z51" s="7"/>
      <c r="AA51" s="7"/>
      <c r="AB51" s="7"/>
      <c r="AC51" s="7"/>
    </row>
    <row r="52" spans="1:29" ht="36.75" customHeight="1" x14ac:dyDescent="0.4">
      <c r="U52" s="7"/>
      <c r="V52" s="7"/>
      <c r="W52" s="7"/>
      <c r="X52" s="7"/>
      <c r="Y52" s="7"/>
      <c r="Z52" s="7"/>
      <c r="AA52" s="7"/>
      <c r="AB52" s="7"/>
      <c r="AC52" s="7"/>
    </row>
    <row r="53" spans="1:29" ht="42.75" x14ac:dyDescent="0.4">
      <c r="A53" s="97" t="s">
        <v>13</v>
      </c>
      <c r="B53" s="97"/>
      <c r="C53" s="97"/>
      <c r="D53" s="97"/>
      <c r="E53" s="97"/>
      <c r="F53" s="97"/>
      <c r="G53" s="97"/>
      <c r="H53" s="97"/>
      <c r="I53" s="97"/>
      <c r="J53" s="97"/>
      <c r="K53" s="97"/>
      <c r="L53" s="97"/>
      <c r="M53" s="97"/>
      <c r="N53" s="97"/>
      <c r="U53" s="7"/>
      <c r="V53" s="7"/>
      <c r="W53" s="7"/>
      <c r="X53" s="7"/>
      <c r="Y53" s="7"/>
      <c r="Z53" s="7"/>
      <c r="AA53" s="7"/>
      <c r="AB53" s="7"/>
      <c r="AC53" s="7"/>
    </row>
    <row r="54" spans="1:29" ht="15" customHeight="1" x14ac:dyDescent="0.4">
      <c r="A54" s="97"/>
      <c r="B54" s="97"/>
      <c r="C54" s="97"/>
      <c r="D54" s="97"/>
      <c r="E54" s="97"/>
      <c r="F54" s="97"/>
      <c r="G54" s="97"/>
      <c r="H54" s="97"/>
      <c r="I54" s="97"/>
      <c r="J54" s="97"/>
      <c r="K54" s="97"/>
      <c r="L54" s="97"/>
      <c r="M54" s="97"/>
      <c r="N54" s="98"/>
      <c r="U54" s="7"/>
      <c r="V54" s="7"/>
      <c r="W54" s="7"/>
      <c r="X54" s="7"/>
      <c r="Y54" s="7"/>
      <c r="Z54" s="7"/>
      <c r="AA54" s="7"/>
      <c r="AB54" s="7"/>
      <c r="AC54" s="7"/>
    </row>
    <row r="55" spans="1:29" ht="42.75" x14ac:dyDescent="0.4">
      <c r="A55" s="98" t="s">
        <v>88</v>
      </c>
      <c r="B55" s="98"/>
      <c r="C55" s="98"/>
      <c r="D55" s="98"/>
      <c r="E55" s="98"/>
      <c r="F55" s="97"/>
      <c r="G55" s="97"/>
      <c r="H55" s="97"/>
      <c r="I55" s="97"/>
      <c r="J55" s="97"/>
      <c r="K55" s="97"/>
      <c r="L55" s="97"/>
      <c r="M55" s="97"/>
      <c r="N55" s="98"/>
      <c r="U55" s="7"/>
      <c r="V55" s="7"/>
      <c r="W55" s="7"/>
      <c r="X55" s="7"/>
      <c r="Y55" s="7"/>
      <c r="Z55" s="7"/>
      <c r="AA55" s="7"/>
      <c r="AB55" s="7"/>
      <c r="AC55" s="7"/>
    </row>
    <row r="56" spans="1:29" ht="47.25" x14ac:dyDescent="0.4">
      <c r="A56" s="98" t="s">
        <v>81</v>
      </c>
      <c r="B56" s="98"/>
      <c r="C56" s="98"/>
      <c r="D56" s="98"/>
      <c r="E56" s="98"/>
      <c r="F56" s="97"/>
      <c r="G56" s="99">
        <f>COUNTIFS(K7:K30,"100回以上",L7:L30,"実施")</f>
        <v>6</v>
      </c>
      <c r="H56" s="98" t="s">
        <v>23</v>
      </c>
      <c r="I56" s="98"/>
      <c r="J56" s="98"/>
      <c r="K56" s="98"/>
      <c r="L56" s="98"/>
      <c r="M56" s="98"/>
      <c r="N56" s="98"/>
      <c r="U56" s="7"/>
      <c r="V56" s="7"/>
      <c r="W56" s="7"/>
      <c r="X56" s="7"/>
      <c r="Y56" s="7"/>
      <c r="Z56" s="7"/>
      <c r="AA56" s="7"/>
      <c r="AB56" s="7"/>
      <c r="AC56" s="7"/>
    </row>
    <row r="57" spans="1:29" s="39" customFormat="1" ht="42.75" x14ac:dyDescent="0.4">
      <c r="A57" s="98" t="s">
        <v>40</v>
      </c>
      <c r="B57" s="98"/>
      <c r="C57" s="98"/>
      <c r="D57" s="98"/>
      <c r="E57" s="98"/>
      <c r="F57" s="97"/>
      <c r="G57" s="99"/>
      <c r="H57" s="98"/>
      <c r="I57" s="98"/>
      <c r="J57" s="98"/>
      <c r="K57" s="98"/>
      <c r="L57" s="98"/>
      <c r="M57" s="98"/>
      <c r="N57" s="98"/>
      <c r="U57" s="7"/>
      <c r="V57" s="7"/>
      <c r="W57" s="7"/>
      <c r="X57" s="7"/>
      <c r="Y57" s="7"/>
      <c r="Z57" s="7"/>
      <c r="AA57" s="7"/>
      <c r="AB57" s="7"/>
      <c r="AC57" s="7"/>
    </row>
    <row r="58" spans="1:29" s="39" customFormat="1" ht="42.75" x14ac:dyDescent="0.4">
      <c r="A58" s="98"/>
      <c r="B58" s="98"/>
      <c r="C58" s="98"/>
      <c r="D58" s="98"/>
      <c r="E58" s="98"/>
      <c r="F58" s="97"/>
      <c r="G58" s="99"/>
      <c r="H58" s="98"/>
      <c r="I58" s="98"/>
      <c r="J58" s="98"/>
      <c r="K58" s="98"/>
      <c r="L58" s="98"/>
      <c r="M58" s="98"/>
      <c r="N58" s="98"/>
      <c r="U58" s="7"/>
      <c r="V58" s="7"/>
      <c r="W58" s="7"/>
      <c r="X58" s="7"/>
      <c r="Y58" s="7"/>
      <c r="Z58" s="7"/>
      <c r="AA58" s="7"/>
      <c r="AB58" s="7"/>
      <c r="AC58" s="7"/>
    </row>
    <row r="59" spans="1:29" ht="30" customHeight="1" x14ac:dyDescent="0.4">
      <c r="A59" s="97"/>
      <c r="B59" s="97"/>
      <c r="C59" s="97"/>
      <c r="D59" s="97"/>
      <c r="E59" s="97"/>
      <c r="F59" s="97"/>
      <c r="G59" s="97"/>
      <c r="H59" s="97"/>
      <c r="I59" s="97"/>
      <c r="J59" s="97"/>
      <c r="K59" s="97"/>
      <c r="L59" s="97"/>
      <c r="M59" s="97"/>
      <c r="N59" s="97"/>
      <c r="P59" s="12"/>
      <c r="U59" s="7"/>
      <c r="V59" s="7"/>
      <c r="W59" s="7"/>
      <c r="X59" s="7"/>
      <c r="Y59" s="7"/>
      <c r="Z59" s="7"/>
      <c r="AA59" s="7"/>
      <c r="AB59" s="7"/>
      <c r="AC59" s="7"/>
    </row>
    <row r="60" spans="1:29" ht="30.75" customHeight="1" x14ac:dyDescent="0.4">
      <c r="A60" s="98"/>
      <c r="B60" s="98"/>
      <c r="C60" s="143" t="s">
        <v>9</v>
      </c>
      <c r="D60" s="143"/>
      <c r="E60" s="143"/>
      <c r="F60" s="143" t="s">
        <v>17</v>
      </c>
      <c r="G60" s="144"/>
      <c r="H60" s="144"/>
      <c r="I60" s="98"/>
      <c r="J60" s="100"/>
      <c r="K60" s="98"/>
      <c r="L60" s="98"/>
      <c r="M60" s="98"/>
      <c r="N60" s="98"/>
      <c r="P60" s="54"/>
      <c r="Q60" s="7"/>
      <c r="R60" s="7"/>
      <c r="S60" s="7"/>
      <c r="T60" s="7"/>
      <c r="U60" s="7"/>
      <c r="V60" s="7"/>
      <c r="W60" s="7"/>
      <c r="X60" s="7"/>
      <c r="Y60" s="7"/>
      <c r="Z60" s="7"/>
      <c r="AA60" s="7"/>
      <c r="AB60" s="7"/>
      <c r="AC60" s="7"/>
    </row>
    <row r="61" spans="1:29" ht="38.25" customHeight="1" x14ac:dyDescent="0.4">
      <c r="A61" s="98"/>
      <c r="B61" s="98"/>
      <c r="C61" s="106" t="s">
        <v>16</v>
      </c>
      <c r="D61" s="106"/>
      <c r="E61" s="106"/>
      <c r="F61" s="106" t="s">
        <v>22</v>
      </c>
      <c r="G61" s="109"/>
      <c r="H61" s="109"/>
      <c r="I61" s="98"/>
      <c r="J61" s="100"/>
      <c r="K61" s="98"/>
      <c r="L61" s="98"/>
      <c r="M61" s="98"/>
      <c r="N61" s="98"/>
      <c r="P61" s="54"/>
      <c r="Q61" s="7"/>
      <c r="R61" s="7"/>
      <c r="S61" s="7"/>
      <c r="T61" s="7"/>
      <c r="U61" s="7"/>
      <c r="V61" s="7"/>
      <c r="W61" s="7"/>
      <c r="X61" s="7"/>
      <c r="Y61" s="7"/>
      <c r="Z61" s="7"/>
      <c r="AA61" s="7"/>
      <c r="AB61" s="7"/>
      <c r="AC61" s="7"/>
    </row>
    <row r="62" spans="1:29" ht="42.75" x14ac:dyDescent="0.4">
      <c r="A62" s="101">
        <v>45236</v>
      </c>
      <c r="B62" s="11"/>
      <c r="C62" s="11"/>
      <c r="D62" s="108">
        <f>SUM(J9)</f>
        <v>200</v>
      </c>
      <c r="E62" s="108"/>
      <c r="F62" s="107">
        <f>IF(AND($G$56&gt;=4,K9="100回以上",L9="実施"),D62*2000,0)</f>
        <v>400000</v>
      </c>
      <c r="G62" s="107"/>
      <c r="H62" s="107"/>
      <c r="I62" s="98"/>
      <c r="J62" s="98"/>
      <c r="K62" s="98"/>
      <c r="L62" s="98"/>
      <c r="M62" s="98"/>
      <c r="N62" s="98"/>
      <c r="O62" s="39"/>
      <c r="P62" s="7"/>
      <c r="Q62" s="7"/>
      <c r="R62" s="92"/>
      <c r="S62" s="7"/>
      <c r="T62" s="7"/>
      <c r="U62" s="7"/>
      <c r="V62" s="7"/>
      <c r="W62" s="7"/>
      <c r="X62" s="7"/>
      <c r="Y62" s="7"/>
      <c r="Z62" s="7"/>
      <c r="AA62" s="7"/>
      <c r="AB62" s="7"/>
      <c r="AC62" s="7"/>
    </row>
    <row r="63" spans="1:29" ht="42.75" x14ac:dyDescent="0.4">
      <c r="A63" s="101">
        <f>A62+7</f>
        <v>45243</v>
      </c>
      <c r="B63" s="11"/>
      <c r="C63" s="11"/>
      <c r="D63" s="108">
        <f>SUM(J12)</f>
        <v>200</v>
      </c>
      <c r="E63" s="108"/>
      <c r="F63" s="107">
        <f>IF(AND($G$56&gt;=4,K12="100回以上",L12="実施"),D63*2000,0)</f>
        <v>400000</v>
      </c>
      <c r="G63" s="107"/>
      <c r="H63" s="107"/>
      <c r="I63" s="98"/>
      <c r="J63" s="98"/>
      <c r="K63" s="98"/>
      <c r="L63" s="98"/>
      <c r="M63" s="98"/>
      <c r="N63" s="98"/>
      <c r="O63" s="39"/>
      <c r="P63" s="7"/>
      <c r="Q63" s="7"/>
      <c r="R63" s="92"/>
      <c r="S63" s="7"/>
      <c r="T63" s="7"/>
      <c r="U63" s="7"/>
      <c r="V63" s="7"/>
      <c r="W63" s="7"/>
      <c r="X63" s="7"/>
      <c r="Y63" s="7"/>
      <c r="Z63" s="7"/>
      <c r="AA63" s="7"/>
      <c r="AB63" s="7"/>
      <c r="AC63" s="7"/>
    </row>
    <row r="64" spans="1:29" ht="42.75" x14ac:dyDescent="0.4">
      <c r="A64" s="101">
        <f t="shared" ref="A64:A69" si="6">A63+7</f>
        <v>45250</v>
      </c>
      <c r="B64" s="11"/>
      <c r="C64" s="11"/>
      <c r="D64" s="108">
        <f>SUM(J15)</f>
        <v>150</v>
      </c>
      <c r="E64" s="108"/>
      <c r="F64" s="107">
        <f>IF(AND($G$56&gt;=4,K15="100回以上",L15="実施"),D64*2000,0)</f>
        <v>300000</v>
      </c>
      <c r="G64" s="107"/>
      <c r="H64" s="107"/>
      <c r="I64" s="98"/>
      <c r="J64" s="98"/>
      <c r="K64" s="98"/>
      <c r="L64" s="98"/>
      <c r="M64" s="98"/>
      <c r="N64" s="98"/>
      <c r="O64" s="39"/>
      <c r="P64" s="7"/>
      <c r="Q64" s="7"/>
      <c r="R64" s="92"/>
      <c r="S64" s="7"/>
      <c r="T64" s="7"/>
      <c r="U64" s="7"/>
      <c r="V64" s="7"/>
      <c r="W64" s="7"/>
      <c r="X64" s="7"/>
      <c r="Y64" s="7"/>
      <c r="Z64" s="7"/>
      <c r="AA64" s="7"/>
      <c r="AB64" s="7"/>
      <c r="AC64" s="7"/>
    </row>
    <row r="65" spans="1:29" ht="42.75" x14ac:dyDescent="0.4">
      <c r="A65" s="101">
        <f t="shared" si="6"/>
        <v>45257</v>
      </c>
      <c r="B65" s="11"/>
      <c r="C65" s="11"/>
      <c r="D65" s="108">
        <f>SUM(J18)</f>
        <v>150</v>
      </c>
      <c r="E65" s="108"/>
      <c r="F65" s="107">
        <f>IF(AND($G$56&gt;=4,K18="100回以上",L18="実施"),D65*2000,0)</f>
        <v>300000</v>
      </c>
      <c r="G65" s="107"/>
      <c r="H65" s="107"/>
      <c r="I65" s="98"/>
      <c r="J65" s="98"/>
      <c r="K65" s="98"/>
      <c r="L65" s="98"/>
      <c r="M65" s="98"/>
      <c r="N65" s="98"/>
      <c r="O65" s="39"/>
      <c r="P65" s="7"/>
      <c r="Q65" s="7"/>
      <c r="R65" s="92"/>
      <c r="S65" s="7"/>
      <c r="T65" s="7"/>
      <c r="U65" s="7"/>
      <c r="V65" s="7"/>
      <c r="W65" s="7"/>
      <c r="X65" s="7"/>
      <c r="Y65" s="7"/>
      <c r="Z65" s="7"/>
      <c r="AA65" s="7"/>
      <c r="AB65" s="7"/>
      <c r="AC65" s="7"/>
    </row>
    <row r="66" spans="1:29" ht="42.75" x14ac:dyDescent="0.4">
      <c r="A66" s="101">
        <f t="shared" si="6"/>
        <v>45264</v>
      </c>
      <c r="B66" s="11"/>
      <c r="C66" s="11"/>
      <c r="D66" s="108">
        <f>SUM(J21)</f>
        <v>150</v>
      </c>
      <c r="E66" s="108"/>
      <c r="F66" s="107">
        <f>IF(AND($G$56&gt;=4,K21="100回以上",L21="実施"),D66*2000,0)</f>
        <v>300000</v>
      </c>
      <c r="G66" s="107"/>
      <c r="H66" s="107"/>
      <c r="I66" s="98"/>
      <c r="J66" s="98"/>
      <c r="K66" s="98"/>
      <c r="L66" s="98"/>
      <c r="M66" s="98"/>
      <c r="N66" s="98"/>
      <c r="O66" s="39"/>
      <c r="P66" s="7"/>
      <c r="Q66" s="7"/>
      <c r="R66" s="92"/>
      <c r="S66" s="7"/>
      <c r="T66" s="7"/>
      <c r="U66" s="7"/>
      <c r="V66" s="7"/>
      <c r="W66" s="7"/>
      <c r="X66" s="7"/>
      <c r="Y66" s="7"/>
      <c r="Z66" s="7"/>
      <c r="AA66" s="7"/>
      <c r="AB66" s="7"/>
      <c r="AC66" s="7"/>
    </row>
    <row r="67" spans="1:29" ht="42.75" x14ac:dyDescent="0.4">
      <c r="A67" s="101">
        <f t="shared" si="6"/>
        <v>45271</v>
      </c>
      <c r="B67" s="11"/>
      <c r="C67" s="11"/>
      <c r="D67" s="108">
        <f>SUM(J24)</f>
        <v>100</v>
      </c>
      <c r="E67" s="108"/>
      <c r="F67" s="107">
        <f>IF(AND($G$56&gt;=4,K24="100回以上",L24="実施"),D67*2000,0)</f>
        <v>200000</v>
      </c>
      <c r="G67" s="107"/>
      <c r="H67" s="107"/>
      <c r="I67" s="98"/>
      <c r="J67" s="98"/>
      <c r="K67" s="98"/>
      <c r="L67" s="98"/>
      <c r="M67" s="98"/>
      <c r="N67" s="98"/>
      <c r="O67" s="39"/>
      <c r="P67" s="7"/>
      <c r="Q67" s="7"/>
      <c r="R67" s="92"/>
      <c r="S67" s="7"/>
      <c r="T67" s="7"/>
      <c r="U67" s="7"/>
      <c r="V67" s="7"/>
      <c r="W67" s="7"/>
      <c r="X67" s="7"/>
      <c r="Y67" s="7"/>
      <c r="Z67" s="7"/>
      <c r="AA67" s="7"/>
      <c r="AB67" s="7"/>
      <c r="AC67" s="7"/>
    </row>
    <row r="68" spans="1:29" ht="42.75" x14ac:dyDescent="0.4">
      <c r="A68" s="101">
        <f t="shared" si="6"/>
        <v>45278</v>
      </c>
      <c r="B68" s="11"/>
      <c r="C68" s="11"/>
      <c r="D68" s="108">
        <f>SUM(J27)</f>
        <v>0</v>
      </c>
      <c r="E68" s="108"/>
      <c r="F68" s="107">
        <f>IF(AND($G$56&gt;=4,K27="100回以上",L27="実施"),D68*2000,0)</f>
        <v>0</v>
      </c>
      <c r="G68" s="107"/>
      <c r="H68" s="107"/>
      <c r="I68" s="98"/>
      <c r="J68" s="98"/>
      <c r="K68" s="98"/>
      <c r="L68" s="98"/>
      <c r="M68" s="98"/>
      <c r="N68" s="98"/>
      <c r="O68" s="39"/>
      <c r="P68" s="7"/>
      <c r="Q68" s="7"/>
      <c r="R68" s="92"/>
      <c r="S68" s="7"/>
      <c r="T68" s="7"/>
      <c r="U68" s="7"/>
      <c r="V68" s="7"/>
      <c r="W68" s="7"/>
      <c r="X68" s="7"/>
      <c r="Y68" s="7"/>
      <c r="Z68" s="7"/>
      <c r="AA68" s="7"/>
      <c r="AB68" s="7"/>
      <c r="AC68" s="7"/>
    </row>
    <row r="69" spans="1:29" ht="43.5" thickBot="1" x14ac:dyDescent="0.45">
      <c r="A69" s="101">
        <f t="shared" si="6"/>
        <v>45285</v>
      </c>
      <c r="B69" s="11"/>
      <c r="C69" s="11"/>
      <c r="D69" s="108">
        <f>SUM(J30)</f>
        <v>0</v>
      </c>
      <c r="E69" s="108"/>
      <c r="F69" s="107">
        <f>IF(AND($G$56&gt;=4,K30="100回以上",L30="実施"),D69*2000,0)</f>
        <v>0</v>
      </c>
      <c r="G69" s="107"/>
      <c r="H69" s="107"/>
      <c r="I69" s="98"/>
      <c r="J69" s="98"/>
      <c r="K69" s="98"/>
      <c r="L69" s="98"/>
      <c r="M69" s="98"/>
      <c r="N69" s="98"/>
      <c r="O69" s="39"/>
      <c r="P69" s="7"/>
      <c r="Q69" s="7"/>
      <c r="R69" s="92"/>
      <c r="S69" s="7"/>
      <c r="T69" s="7"/>
      <c r="U69" s="7"/>
      <c r="V69" s="7"/>
      <c r="W69" s="7"/>
      <c r="X69" s="7"/>
      <c r="Y69" s="7"/>
      <c r="Z69" s="7"/>
      <c r="AA69" s="7"/>
      <c r="AB69" s="7"/>
      <c r="AC69" s="7"/>
    </row>
    <row r="70" spans="1:29" ht="43.5" thickTop="1" x14ac:dyDescent="0.4">
      <c r="A70" s="102" t="s">
        <v>15</v>
      </c>
      <c r="B70" s="102"/>
      <c r="C70" s="102"/>
      <c r="D70" s="141">
        <f>SUM(D62:E69)</f>
        <v>950</v>
      </c>
      <c r="E70" s="141"/>
      <c r="F70" s="142">
        <f>SUM(F62:H69)</f>
        <v>1900000</v>
      </c>
      <c r="G70" s="142"/>
      <c r="H70" s="142"/>
      <c r="I70" s="98"/>
      <c r="J70" s="98"/>
      <c r="K70" s="98"/>
      <c r="L70" s="98"/>
      <c r="M70" s="98"/>
      <c r="N70" s="98"/>
      <c r="O70" s="39"/>
      <c r="P70" s="7"/>
      <c r="Q70" s="7"/>
      <c r="R70" s="7"/>
      <c r="S70" s="7"/>
      <c r="T70" s="7"/>
      <c r="U70" s="7"/>
      <c r="V70" s="7"/>
      <c r="W70" s="7"/>
      <c r="X70" s="7"/>
      <c r="Y70" s="7"/>
      <c r="Z70" s="7"/>
      <c r="AA70" s="7"/>
      <c r="AB70" s="7"/>
      <c r="AC70" s="7"/>
    </row>
    <row r="71" spans="1:29" ht="45" customHeight="1" x14ac:dyDescent="0.4">
      <c r="A71" s="98" t="s">
        <v>49</v>
      </c>
      <c r="B71" s="98"/>
      <c r="C71" s="98"/>
      <c r="D71" s="98"/>
      <c r="E71" s="98"/>
      <c r="F71" s="146">
        <f ca="1">SUMIF(F62:H69,"&gt;0",D62:E69)</f>
        <v>950</v>
      </c>
      <c r="G71" s="146"/>
      <c r="H71" s="146"/>
      <c r="I71" s="98"/>
      <c r="J71" s="98"/>
      <c r="K71" s="98"/>
      <c r="L71" s="98"/>
      <c r="M71" s="98"/>
      <c r="N71" s="98"/>
      <c r="O71" s="39"/>
      <c r="P71" s="7"/>
      <c r="Q71" s="7"/>
      <c r="R71" s="7"/>
      <c r="S71" s="7"/>
      <c r="T71" s="7"/>
      <c r="U71" s="7"/>
      <c r="V71" s="7"/>
      <c r="W71" s="7"/>
      <c r="X71" s="7"/>
      <c r="Y71" s="7"/>
      <c r="Z71" s="7"/>
      <c r="AA71" s="7"/>
      <c r="AB71" s="7"/>
      <c r="AC71" s="7"/>
    </row>
    <row r="72" spans="1:29" s="39" customFormat="1" ht="33.75" customHeight="1" x14ac:dyDescent="0.4">
      <c r="A72" s="98"/>
      <c r="B72" s="98"/>
      <c r="C72" s="98"/>
      <c r="D72" s="98"/>
      <c r="E72" s="98"/>
      <c r="F72" s="103"/>
      <c r="G72" s="103"/>
      <c r="H72" s="103"/>
      <c r="I72" s="103"/>
      <c r="J72" s="103"/>
      <c r="K72" s="103"/>
      <c r="L72" s="103"/>
      <c r="M72" s="104"/>
      <c r="N72" s="105"/>
      <c r="P72" s="7"/>
      <c r="Q72" s="7"/>
      <c r="R72" s="7"/>
      <c r="S72" s="7"/>
      <c r="T72" s="7"/>
      <c r="U72" s="7"/>
      <c r="V72" s="7"/>
      <c r="W72" s="7"/>
      <c r="X72" s="7"/>
      <c r="Y72" s="7"/>
      <c r="Z72" s="7"/>
      <c r="AA72" s="7"/>
      <c r="AB72" s="7"/>
      <c r="AC72" s="7"/>
    </row>
    <row r="73" spans="1:29" s="39" customFormat="1" ht="35.25" x14ac:dyDescent="0.4">
      <c r="A73" s="93"/>
      <c r="B73" s="93"/>
      <c r="C73" s="93"/>
      <c r="D73" s="93"/>
      <c r="E73" s="93"/>
      <c r="F73" s="93"/>
      <c r="G73" s="93"/>
      <c r="H73" s="93"/>
      <c r="I73" s="93"/>
      <c r="J73" s="94"/>
      <c r="K73" s="94"/>
      <c r="L73" s="94"/>
      <c r="M73" s="94"/>
      <c r="N73" s="20"/>
      <c r="P73" s="7"/>
      <c r="Q73" s="7"/>
      <c r="R73" s="7"/>
      <c r="S73" s="7"/>
      <c r="T73" s="7"/>
      <c r="U73" s="7"/>
      <c r="V73" s="7"/>
      <c r="W73" s="7"/>
      <c r="X73" s="7"/>
      <c r="Y73" s="7"/>
      <c r="Z73" s="7"/>
      <c r="AA73" s="7"/>
      <c r="AB73" s="7"/>
      <c r="AC73" s="7"/>
    </row>
    <row r="74" spans="1:29" s="39" customFormat="1" ht="35.25" x14ac:dyDescent="0.4">
      <c r="A74" s="93"/>
      <c r="B74" s="93"/>
      <c r="C74" s="140"/>
      <c r="D74" s="140"/>
      <c r="E74" s="139"/>
      <c r="F74" s="139"/>
      <c r="G74" s="139"/>
      <c r="H74" s="139"/>
      <c r="I74" s="139"/>
      <c r="J74" s="139"/>
      <c r="K74" s="139"/>
      <c r="L74" s="139"/>
      <c r="M74" s="139"/>
      <c r="N74" s="7"/>
      <c r="P74" s="7"/>
      <c r="Q74" s="7"/>
      <c r="R74" s="7"/>
      <c r="S74" s="7"/>
      <c r="T74" s="7"/>
      <c r="U74" s="7"/>
      <c r="V74" s="7"/>
      <c r="W74" s="7"/>
      <c r="X74" s="7"/>
      <c r="Y74" s="7"/>
      <c r="Z74" s="7"/>
      <c r="AA74" s="7"/>
      <c r="AB74" s="7"/>
      <c r="AC74" s="7"/>
    </row>
    <row r="75" spans="1:29" s="39" customFormat="1" ht="35.25" x14ac:dyDescent="0.4">
      <c r="A75" s="93"/>
      <c r="B75" s="93"/>
      <c r="C75" s="140"/>
      <c r="D75" s="140"/>
      <c r="E75" s="139"/>
      <c r="F75" s="139"/>
      <c r="G75" s="139"/>
      <c r="H75" s="139"/>
      <c r="I75" s="139"/>
      <c r="J75" s="139"/>
      <c r="K75" s="139"/>
      <c r="L75" s="139"/>
      <c r="M75" s="139"/>
      <c r="N75" s="7"/>
      <c r="U75" s="7"/>
      <c r="V75" s="7"/>
      <c r="W75" s="7"/>
      <c r="X75" s="7"/>
      <c r="Y75" s="7"/>
      <c r="Z75" s="7"/>
      <c r="AA75" s="7"/>
      <c r="AB75" s="7"/>
      <c r="AC75" s="7"/>
    </row>
    <row r="76" spans="1:29" s="39" customFormat="1" ht="35.25" x14ac:dyDescent="0.4">
      <c r="A76" s="93"/>
      <c r="B76" s="93"/>
      <c r="C76" s="140"/>
      <c r="D76" s="140"/>
      <c r="E76" s="139"/>
      <c r="F76" s="139"/>
      <c r="G76" s="139"/>
      <c r="H76" s="139"/>
      <c r="I76" s="139"/>
      <c r="J76" s="139"/>
      <c r="K76" s="139"/>
      <c r="L76" s="139"/>
      <c r="M76" s="139"/>
      <c r="N76" s="7"/>
      <c r="U76" s="7"/>
      <c r="V76" s="7"/>
      <c r="W76" s="7"/>
      <c r="X76" s="7"/>
      <c r="Y76" s="7"/>
      <c r="Z76" s="7"/>
      <c r="AA76" s="7"/>
      <c r="AB76" s="7"/>
      <c r="AC76" s="7"/>
    </row>
    <row r="77" spans="1:29" s="39" customFormat="1" ht="35.25" x14ac:dyDescent="0.4">
      <c r="A77" s="93"/>
      <c r="B77" s="93"/>
      <c r="C77" s="140"/>
      <c r="D77" s="140"/>
      <c r="E77" s="139"/>
      <c r="F77" s="139"/>
      <c r="G77" s="139"/>
      <c r="H77" s="139"/>
      <c r="I77" s="139"/>
      <c r="J77" s="139"/>
      <c r="K77" s="139"/>
      <c r="L77" s="139"/>
      <c r="M77" s="139"/>
      <c r="N77" s="7"/>
      <c r="U77" s="7"/>
      <c r="V77" s="7"/>
      <c r="W77" s="7"/>
      <c r="X77" s="7"/>
      <c r="Y77" s="7"/>
      <c r="Z77" s="7"/>
      <c r="AA77" s="7"/>
      <c r="AB77" s="7"/>
      <c r="AC77" s="7"/>
    </row>
    <row r="78" spans="1:29" s="39" customFormat="1" ht="35.25" x14ac:dyDescent="0.4">
      <c r="A78" s="93"/>
      <c r="B78" s="93"/>
      <c r="C78" s="140"/>
      <c r="D78" s="140"/>
      <c r="E78" s="139"/>
      <c r="F78" s="139"/>
      <c r="G78" s="139"/>
      <c r="H78" s="139"/>
      <c r="I78" s="139"/>
      <c r="J78" s="139"/>
      <c r="K78" s="139"/>
      <c r="L78" s="139"/>
      <c r="M78" s="139"/>
      <c r="N78" s="7"/>
      <c r="U78" s="7"/>
      <c r="V78" s="7"/>
      <c r="W78" s="7"/>
      <c r="X78" s="7"/>
      <c r="Y78" s="7"/>
      <c r="Z78" s="7"/>
      <c r="AA78" s="7"/>
      <c r="AB78" s="7"/>
      <c r="AC78" s="7"/>
    </row>
    <row r="79" spans="1:29" s="39" customFormat="1" ht="35.25" x14ac:dyDescent="0.4">
      <c r="A79" s="93"/>
      <c r="B79" s="93"/>
      <c r="C79" s="140"/>
      <c r="D79" s="140"/>
      <c r="E79" s="139"/>
      <c r="F79" s="139"/>
      <c r="G79" s="139"/>
      <c r="H79" s="139"/>
      <c r="I79" s="139"/>
      <c r="J79" s="139"/>
      <c r="K79" s="139"/>
      <c r="L79" s="139"/>
      <c r="M79" s="139"/>
      <c r="N79" s="7"/>
      <c r="U79" s="7"/>
      <c r="V79" s="7"/>
      <c r="W79" s="7"/>
      <c r="X79" s="7"/>
      <c r="Y79" s="7"/>
      <c r="Z79" s="7"/>
      <c r="AA79" s="7"/>
      <c r="AB79" s="7"/>
      <c r="AC79" s="7"/>
    </row>
    <row r="80" spans="1:29" s="39" customFormat="1" ht="35.25" x14ac:dyDescent="0.4">
      <c r="A80" s="93"/>
      <c r="B80" s="93"/>
      <c r="C80" s="140"/>
      <c r="D80" s="140"/>
      <c r="E80" s="139"/>
      <c r="F80" s="139"/>
      <c r="G80" s="139"/>
      <c r="H80" s="139"/>
      <c r="I80" s="139"/>
      <c r="J80" s="139"/>
      <c r="K80" s="139"/>
      <c r="L80" s="139"/>
      <c r="M80" s="139"/>
      <c r="N80" s="7"/>
      <c r="U80" s="7"/>
      <c r="V80" s="7"/>
      <c r="W80" s="7"/>
      <c r="X80" s="7"/>
      <c r="Y80" s="7"/>
      <c r="Z80" s="7"/>
      <c r="AA80" s="7"/>
      <c r="AB80" s="7"/>
      <c r="AC80" s="7"/>
    </row>
    <row r="81" spans="1:29" s="39" customFormat="1" ht="35.25" x14ac:dyDescent="0.4">
      <c r="A81" s="93"/>
      <c r="B81" s="93"/>
      <c r="C81" s="95"/>
      <c r="D81" s="95"/>
      <c r="E81" s="95"/>
      <c r="F81" s="94"/>
      <c r="G81" s="94"/>
      <c r="H81" s="94"/>
      <c r="I81" s="94"/>
      <c r="J81" s="94"/>
      <c r="K81" s="94"/>
      <c r="L81" s="94"/>
      <c r="M81" s="94"/>
      <c r="N81" s="7"/>
      <c r="U81" s="7"/>
      <c r="V81" s="7"/>
      <c r="W81" s="7"/>
      <c r="X81" s="7"/>
      <c r="Y81" s="7"/>
      <c r="Z81" s="7"/>
      <c r="AA81" s="7"/>
      <c r="AB81" s="7"/>
      <c r="AC81" s="7"/>
    </row>
    <row r="82" spans="1:29" s="39" customFormat="1" ht="55.5" customHeight="1" x14ac:dyDescent="0.4">
      <c r="A82" s="93"/>
      <c r="B82" s="93"/>
      <c r="C82" s="145"/>
      <c r="D82" s="145"/>
      <c r="E82" s="145"/>
      <c r="F82" s="145"/>
      <c r="G82" s="145"/>
      <c r="H82" s="145"/>
      <c r="I82" s="145"/>
      <c r="J82" s="145"/>
      <c r="K82" s="145"/>
      <c r="L82" s="145"/>
      <c r="M82" s="145"/>
      <c r="N82" s="7"/>
      <c r="U82" s="7"/>
      <c r="V82" s="7"/>
      <c r="W82" s="7"/>
      <c r="X82" s="7"/>
      <c r="Y82" s="7"/>
      <c r="Z82" s="7"/>
      <c r="AA82" s="7"/>
      <c r="AB82" s="7"/>
      <c r="AC82" s="7"/>
    </row>
    <row r="83" spans="1:29" s="39" customFormat="1" ht="55.5" customHeight="1" x14ac:dyDescent="0.4">
      <c r="A83" s="22"/>
      <c r="B83" s="22"/>
      <c r="C83" s="86"/>
      <c r="D83" s="86"/>
      <c r="E83" s="86"/>
      <c r="F83" s="86"/>
      <c r="G83" s="86"/>
      <c r="H83" s="86"/>
      <c r="I83" s="86"/>
      <c r="J83" s="86"/>
      <c r="K83" s="86"/>
      <c r="L83" s="86"/>
      <c r="M83" s="86"/>
      <c r="U83" s="7"/>
      <c r="V83" s="7"/>
      <c r="W83" s="7"/>
      <c r="X83" s="7"/>
      <c r="Y83" s="7"/>
      <c r="Z83" s="7"/>
      <c r="AA83" s="7"/>
      <c r="AB83" s="7"/>
      <c r="AC83" s="7"/>
    </row>
    <row r="84" spans="1:29" s="39" customFormat="1" ht="35.25" customHeight="1" x14ac:dyDescent="0.4">
      <c r="A84" s="93"/>
      <c r="B84" s="93"/>
      <c r="C84" s="86"/>
      <c r="D84" s="86"/>
      <c r="E84" s="86"/>
      <c r="F84" s="86"/>
      <c r="G84" s="86"/>
      <c r="H84" s="86"/>
      <c r="I84" s="86"/>
      <c r="J84" s="86"/>
      <c r="K84" s="86"/>
      <c r="L84" s="86"/>
      <c r="M84" s="86"/>
      <c r="N84" s="86"/>
      <c r="U84" s="7"/>
      <c r="V84" s="7"/>
      <c r="W84" s="7"/>
      <c r="X84" s="7"/>
      <c r="Y84" s="7"/>
      <c r="Z84" s="7"/>
      <c r="AA84" s="7"/>
      <c r="AB84" s="7"/>
      <c r="AC84" s="7"/>
    </row>
    <row r="85" spans="1:29" ht="39.75" customHeight="1" x14ac:dyDescent="0.4">
      <c r="A85" s="96"/>
      <c r="B85" s="147"/>
      <c r="C85" s="147"/>
      <c r="D85" s="147"/>
      <c r="E85" s="147"/>
      <c r="F85" s="147"/>
      <c r="G85" s="147"/>
      <c r="H85" s="147"/>
      <c r="I85" s="148"/>
      <c r="J85" s="148"/>
      <c r="K85" s="148"/>
      <c r="L85" s="138"/>
      <c r="M85" s="138"/>
      <c r="N85" s="138"/>
      <c r="O85" s="19"/>
      <c r="U85" s="7"/>
      <c r="V85" s="7"/>
      <c r="W85" s="7"/>
      <c r="X85" s="7"/>
      <c r="Y85" s="7"/>
      <c r="Z85" s="7"/>
      <c r="AA85" s="7"/>
      <c r="AB85" s="7"/>
      <c r="AC85" s="7"/>
    </row>
    <row r="86" spans="1:29" ht="39.75" customHeight="1" x14ac:dyDescent="0.4">
      <c r="A86" s="96"/>
      <c r="B86" s="147"/>
      <c r="C86" s="147"/>
      <c r="D86" s="147"/>
      <c r="E86" s="147"/>
      <c r="F86" s="147"/>
      <c r="G86" s="147"/>
      <c r="H86" s="147"/>
      <c r="I86" s="148"/>
      <c r="J86" s="148"/>
      <c r="K86" s="148"/>
      <c r="L86" s="138"/>
      <c r="M86" s="138"/>
      <c r="N86" s="138"/>
      <c r="O86" s="18"/>
      <c r="U86" s="7"/>
      <c r="V86" s="7"/>
      <c r="W86" s="7"/>
      <c r="X86" s="7"/>
      <c r="Y86" s="7"/>
      <c r="Z86" s="7"/>
      <c r="AA86" s="7"/>
      <c r="AB86" s="7"/>
      <c r="AC86" s="7"/>
    </row>
    <row r="87" spans="1:29" ht="39.75" customHeight="1" x14ac:dyDescent="0.4">
      <c r="A87" s="96"/>
      <c r="B87" s="147"/>
      <c r="C87" s="147"/>
      <c r="D87" s="147"/>
      <c r="E87" s="147"/>
      <c r="F87" s="147"/>
      <c r="G87" s="147"/>
      <c r="H87" s="147"/>
      <c r="I87" s="148"/>
      <c r="J87" s="148"/>
      <c r="K87" s="148"/>
      <c r="L87" s="138"/>
      <c r="M87" s="138"/>
      <c r="N87" s="138"/>
      <c r="O87" s="18"/>
      <c r="U87" s="7"/>
      <c r="V87" s="7"/>
      <c r="W87" s="7"/>
      <c r="X87" s="7"/>
      <c r="Y87" s="7"/>
      <c r="Z87" s="7"/>
      <c r="AA87" s="7"/>
      <c r="AB87" s="7"/>
      <c r="AC87" s="7"/>
    </row>
    <row r="88" spans="1:29" ht="39.75" customHeight="1" x14ac:dyDescent="0.4">
      <c r="A88" s="96"/>
      <c r="B88" s="147"/>
      <c r="C88" s="147"/>
      <c r="D88" s="147"/>
      <c r="E88" s="147"/>
      <c r="F88" s="147"/>
      <c r="G88" s="147"/>
      <c r="H88" s="147"/>
      <c r="I88" s="147"/>
      <c r="J88" s="147"/>
      <c r="K88" s="147"/>
      <c r="L88" s="147"/>
      <c r="M88" s="147"/>
      <c r="N88" s="147"/>
      <c r="O88" s="17"/>
    </row>
    <row r="89" spans="1:29" ht="39.75" customHeight="1" x14ac:dyDescent="0.4">
      <c r="A89" s="96"/>
      <c r="B89" s="147"/>
      <c r="C89" s="147"/>
      <c r="D89" s="147"/>
      <c r="E89" s="147"/>
      <c r="F89" s="147"/>
      <c r="G89" s="147"/>
      <c r="H89" s="147"/>
      <c r="I89" s="147"/>
      <c r="J89" s="147"/>
      <c r="K89" s="147"/>
      <c r="L89" s="147"/>
      <c r="M89" s="147"/>
      <c r="N89" s="147"/>
      <c r="O89" s="20"/>
    </row>
    <row r="90" spans="1:29" x14ac:dyDescent="0.4">
      <c r="A90" s="7"/>
      <c r="B90" s="7"/>
      <c r="C90" s="7"/>
      <c r="D90" s="7"/>
      <c r="E90" s="7"/>
      <c r="F90" s="7"/>
      <c r="G90" s="7"/>
      <c r="H90" s="7"/>
      <c r="I90" s="7"/>
      <c r="J90" s="7"/>
      <c r="K90" s="7"/>
      <c r="L90" s="7"/>
      <c r="M90" s="7"/>
      <c r="N90" s="7"/>
    </row>
    <row r="91" spans="1:29" ht="42" customHeight="1" x14ac:dyDescent="0.4"/>
  </sheetData>
  <mergeCells count="109">
    <mergeCell ref="A8:B8"/>
    <mergeCell ref="M27:N27"/>
    <mergeCell ref="A26:B26"/>
    <mergeCell ref="M25:N25"/>
    <mergeCell ref="A25:B25"/>
    <mergeCell ref="A23:B23"/>
    <mergeCell ref="A22:B22"/>
    <mergeCell ref="J19:L19"/>
    <mergeCell ref="A19:B19"/>
    <mergeCell ref="M16:N16"/>
    <mergeCell ref="J16:L16"/>
    <mergeCell ref="A16:B16"/>
    <mergeCell ref="M30:N30"/>
    <mergeCell ref="A29:B29"/>
    <mergeCell ref="M28:N28"/>
    <mergeCell ref="J28:L28"/>
    <mergeCell ref="A28:B28"/>
    <mergeCell ref="A13:B13"/>
    <mergeCell ref="A11:B11"/>
    <mergeCell ref="A10:B10"/>
    <mergeCell ref="M17:N17"/>
    <mergeCell ref="M20:N20"/>
    <mergeCell ref="M23:N23"/>
    <mergeCell ref="M26:N26"/>
    <mergeCell ref="M29:N29"/>
    <mergeCell ref="E80:M80"/>
    <mergeCell ref="C82:M82"/>
    <mergeCell ref="D67:E67"/>
    <mergeCell ref="F67:H67"/>
    <mergeCell ref="F71:H71"/>
    <mergeCell ref="B88:N88"/>
    <mergeCell ref="B89:N89"/>
    <mergeCell ref="B85:H85"/>
    <mergeCell ref="I85:K85"/>
    <mergeCell ref="L85:N85"/>
    <mergeCell ref="B86:H86"/>
    <mergeCell ref="I86:K86"/>
    <mergeCell ref="L86:N86"/>
    <mergeCell ref="C74:D74"/>
    <mergeCell ref="E74:M74"/>
    <mergeCell ref="C75:D75"/>
    <mergeCell ref="E75:M75"/>
    <mergeCell ref="C76:D76"/>
    <mergeCell ref="E76:M76"/>
    <mergeCell ref="C77:D77"/>
    <mergeCell ref="E77:M77"/>
    <mergeCell ref="C78:D78"/>
    <mergeCell ref="B87:H87"/>
    <mergeCell ref="I87:K87"/>
    <mergeCell ref="L87:N87"/>
    <mergeCell ref="E78:M78"/>
    <mergeCell ref="C79:D79"/>
    <mergeCell ref="E79:M79"/>
    <mergeCell ref="C80:D80"/>
    <mergeCell ref="A20:B20"/>
    <mergeCell ref="A17:B17"/>
    <mergeCell ref="A14:B14"/>
    <mergeCell ref="D64:E64"/>
    <mergeCell ref="D70:E70"/>
    <mergeCell ref="F70:H70"/>
    <mergeCell ref="D68:E68"/>
    <mergeCell ref="F68:H68"/>
    <mergeCell ref="D69:E69"/>
    <mergeCell ref="F69:H69"/>
    <mergeCell ref="F66:H66"/>
    <mergeCell ref="D63:E63"/>
    <mergeCell ref="C60:E60"/>
    <mergeCell ref="F60:H60"/>
    <mergeCell ref="D62:E62"/>
    <mergeCell ref="F62:H62"/>
    <mergeCell ref="D66:E66"/>
    <mergeCell ref="E32:I32"/>
    <mergeCell ref="C1:J1"/>
    <mergeCell ref="J5:J6"/>
    <mergeCell ref="K5:K6"/>
    <mergeCell ref="M13:N13"/>
    <mergeCell ref="M15:N15"/>
    <mergeCell ref="M5:N6"/>
    <mergeCell ref="L5:L6"/>
    <mergeCell ref="M7:N7"/>
    <mergeCell ref="M8:N8"/>
    <mergeCell ref="M9:N9"/>
    <mergeCell ref="M10:N10"/>
    <mergeCell ref="M12:N12"/>
    <mergeCell ref="M11:N11"/>
    <mergeCell ref="M14:N14"/>
    <mergeCell ref="J7:L7"/>
    <mergeCell ref="J10:L10"/>
    <mergeCell ref="J13:L13"/>
    <mergeCell ref="C61:E61"/>
    <mergeCell ref="F64:H64"/>
    <mergeCell ref="D65:E65"/>
    <mergeCell ref="F65:H65"/>
    <mergeCell ref="F61:H61"/>
    <mergeCell ref="F63:H63"/>
    <mergeCell ref="M22:N22"/>
    <mergeCell ref="M24:N24"/>
    <mergeCell ref="M18:N18"/>
    <mergeCell ref="M19:N19"/>
    <mergeCell ref="M21:N21"/>
    <mergeCell ref="J22:L22"/>
    <mergeCell ref="J25:L25"/>
    <mergeCell ref="J32:K32"/>
    <mergeCell ref="F50:J50"/>
    <mergeCell ref="L35:N35"/>
    <mergeCell ref="L39:N39"/>
    <mergeCell ref="L40:N40"/>
    <mergeCell ref="A43:N43"/>
    <mergeCell ref="A47:N47"/>
  </mergeCells>
  <phoneticPr fontId="2"/>
  <dataValidations count="2">
    <dataValidation type="list" allowBlank="1" showInputMessage="1" sqref="K24 K15 K21 K27 K30 K12 K18 K9">
      <formula1>"100回未満,100回以上,150回以上"</formula1>
    </dataValidation>
    <dataValidation type="list" allowBlank="1" showInputMessage="1" showErrorMessage="1" sqref="C8:I8 C23:I23 C20:I20 C26:I26 C11:I11 C17:I17 C29:I29 C14:I14">
      <formula1>"○,　"</formula1>
    </dataValidation>
  </dataValidations>
  <pageMargins left="0.7" right="0.7" top="0.75" bottom="0.75" header="0.3" footer="0.3"/>
  <pageSetup paperSize="9" scale="35" fitToHeight="2" orientation="portrait" r:id="rId1"/>
  <rowBreaks count="1" manualBreakCount="1">
    <brk id="33" max="14"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3"/>
  <sheetViews>
    <sheetView view="pageBreakPreview" zoomScaleNormal="85" zoomScaleSheetLayoutView="100" workbookViewId="0">
      <selection activeCell="AB9" sqref="AB9"/>
    </sheetView>
  </sheetViews>
  <sheetFormatPr defaultColWidth="8.75" defaultRowHeight="18.75" x14ac:dyDescent="0.4"/>
  <cols>
    <col min="1" max="1" width="8.75" style="39"/>
    <col min="2" max="8" width="4.5" style="39" customWidth="1"/>
    <col min="9" max="22" width="3.75" style="39" hidden="1" customWidth="1"/>
    <col min="23" max="24" width="8.625" style="56" customWidth="1"/>
    <col min="25" max="25" width="9.75" style="56" customWidth="1"/>
    <col min="26" max="26" width="3.125" style="39" customWidth="1"/>
    <col min="27" max="30" width="10.125" style="39" customWidth="1"/>
    <col min="31" max="31" width="3.125" style="39" customWidth="1"/>
    <col min="32" max="35" width="10.125" style="39" customWidth="1"/>
    <col min="36" max="16384" width="8.75" style="39"/>
  </cols>
  <sheetData>
    <row r="1" spans="1:25" ht="24" x14ac:dyDescent="0.4">
      <c r="A1" s="55" t="s">
        <v>80</v>
      </c>
    </row>
    <row r="2" spans="1:25" x14ac:dyDescent="0.4">
      <c r="I2" s="39" t="s">
        <v>53</v>
      </c>
      <c r="K2" s="39" t="s">
        <v>71</v>
      </c>
      <c r="P2" s="39" t="s">
        <v>53</v>
      </c>
      <c r="R2" s="39" t="s">
        <v>72</v>
      </c>
    </row>
    <row r="3" spans="1:25" s="61" customFormat="1" x14ac:dyDescent="0.4">
      <c r="A3" s="57"/>
      <c r="B3" s="57" t="s">
        <v>42</v>
      </c>
      <c r="C3" s="57" t="s">
        <v>43</v>
      </c>
      <c r="D3" s="57" t="s">
        <v>44</v>
      </c>
      <c r="E3" s="57" t="s">
        <v>45</v>
      </c>
      <c r="F3" s="57" t="s">
        <v>46</v>
      </c>
      <c r="G3" s="57" t="s">
        <v>47</v>
      </c>
      <c r="H3" s="57" t="s">
        <v>48</v>
      </c>
      <c r="I3" s="58" t="s">
        <v>42</v>
      </c>
      <c r="J3" s="58" t="s">
        <v>43</v>
      </c>
      <c r="K3" s="58" t="s">
        <v>44</v>
      </c>
      <c r="L3" s="58" t="s">
        <v>45</v>
      </c>
      <c r="M3" s="58" t="s">
        <v>46</v>
      </c>
      <c r="N3" s="58" t="s">
        <v>47</v>
      </c>
      <c r="O3" s="78" t="s">
        <v>48</v>
      </c>
      <c r="P3" s="80" t="s">
        <v>42</v>
      </c>
      <c r="Q3" s="58" t="s">
        <v>43</v>
      </c>
      <c r="R3" s="58" t="s">
        <v>44</v>
      </c>
      <c r="S3" s="58" t="s">
        <v>45</v>
      </c>
      <c r="T3" s="58" t="s">
        <v>46</v>
      </c>
      <c r="U3" s="58" t="s">
        <v>47</v>
      </c>
      <c r="V3" s="58" t="s">
        <v>48</v>
      </c>
      <c r="W3" s="59" t="s">
        <v>50</v>
      </c>
      <c r="X3" s="60" t="s">
        <v>54</v>
      </c>
      <c r="Y3" s="60" t="s">
        <v>55</v>
      </c>
    </row>
    <row r="4" spans="1:25" x14ac:dyDescent="0.4">
      <c r="A4" s="62" t="s">
        <v>56</v>
      </c>
      <c r="B4" s="63">
        <f>診療所!C9</f>
        <v>0</v>
      </c>
      <c r="C4" s="63">
        <f>診療所!D9</f>
        <v>100</v>
      </c>
      <c r="D4" s="63">
        <f>診療所!E9</f>
        <v>100</v>
      </c>
      <c r="E4" s="63">
        <f>診療所!F9</f>
        <v>0</v>
      </c>
      <c r="F4" s="63">
        <f>診療所!G9</f>
        <v>0</v>
      </c>
      <c r="G4" s="63">
        <f>診療所!H9</f>
        <v>0</v>
      </c>
      <c r="H4" s="63">
        <f>診療所!I9</f>
        <v>0</v>
      </c>
      <c r="I4" s="64">
        <f>IF(診療所!C8="○",1,0)</f>
        <v>0</v>
      </c>
      <c r="J4" s="64">
        <f>IF(診療所!D8="○",1,0)</f>
        <v>1</v>
      </c>
      <c r="K4" s="64">
        <f>IF(診療所!E8="○",1,0)</f>
        <v>0</v>
      </c>
      <c r="L4" s="64">
        <f>IF(診療所!F8="○",1,0)</f>
        <v>0</v>
      </c>
      <c r="M4" s="64">
        <f>IF(診療所!G8="○",1,0)</f>
        <v>0</v>
      </c>
      <c r="N4" s="64">
        <f>IF(診療所!H8="○",1,0)</f>
        <v>0</v>
      </c>
      <c r="O4" s="79">
        <f>IF(診療所!I8="○",1,0)</f>
        <v>0</v>
      </c>
      <c r="P4" s="81">
        <f t="shared" ref="P4:P17" si="0">IF(B4&gt;=50,1,0)</f>
        <v>0</v>
      </c>
      <c r="Q4" s="64">
        <f t="shared" ref="Q4:Q17" si="1">IF(C4&gt;=50,1,0)</f>
        <v>1</v>
      </c>
      <c r="R4" s="64">
        <f t="shared" ref="R4:R17" si="2">IF(D4&gt;=50,1,0)</f>
        <v>1</v>
      </c>
      <c r="S4" s="64">
        <f t="shared" ref="S4:S17" si="3">IF(E4&gt;=50,1,0)</f>
        <v>0</v>
      </c>
      <c r="T4" s="64">
        <f t="shared" ref="T4:T17" si="4">IF(F4&gt;=50,1,0)</f>
        <v>0</v>
      </c>
      <c r="U4" s="64">
        <f t="shared" ref="U4:U17" si="5">IF(G4&gt;=50,1,0)</f>
        <v>0</v>
      </c>
      <c r="V4" s="64">
        <f t="shared" ref="V4:V17" si="6">IF(H4&gt;=50,1,0)</f>
        <v>0</v>
      </c>
      <c r="W4" s="65">
        <f>SUM(B4:H4)</f>
        <v>200</v>
      </c>
      <c r="X4" s="66">
        <f>IF(W4&gt;=100,1,0)</f>
        <v>1</v>
      </c>
      <c r="Y4" s="66">
        <f t="shared" ref="Y4:Y17" si="7">IF(W4&gt;=100,2000*W4,0)</f>
        <v>400000</v>
      </c>
    </row>
    <row r="5" spans="1:25" x14ac:dyDescent="0.4">
      <c r="A5" s="62" t="s">
        <v>57</v>
      </c>
      <c r="B5" s="63">
        <f>診療所!C12</f>
        <v>0</v>
      </c>
      <c r="C5" s="63">
        <f>診療所!D12</f>
        <v>50</v>
      </c>
      <c r="D5" s="63">
        <f>診療所!E12</f>
        <v>50</v>
      </c>
      <c r="E5" s="63">
        <f>診療所!F12</f>
        <v>50</v>
      </c>
      <c r="F5" s="63">
        <f>診療所!G12</f>
        <v>50</v>
      </c>
      <c r="G5" s="63">
        <f>診療所!H12</f>
        <v>0</v>
      </c>
      <c r="H5" s="63">
        <f>診療所!I12</f>
        <v>0</v>
      </c>
      <c r="I5" s="64">
        <f>IF(診療所!C11="○",1,0)</f>
        <v>0</v>
      </c>
      <c r="J5" s="64">
        <f>IF(診療所!D11="○",1,0)</f>
        <v>1</v>
      </c>
      <c r="K5" s="64">
        <f>IF(診療所!E11="○",1,0)</f>
        <v>0</v>
      </c>
      <c r="L5" s="64">
        <f>IF(診療所!F11="○",1,0)</f>
        <v>0</v>
      </c>
      <c r="M5" s="64">
        <f>IF(診療所!G11="○",1,0)</f>
        <v>0</v>
      </c>
      <c r="N5" s="64">
        <f>IF(診療所!H11="○",1,0)</f>
        <v>0</v>
      </c>
      <c r="O5" s="79">
        <f>IF(診療所!I11="○",1,0)</f>
        <v>0</v>
      </c>
      <c r="P5" s="81">
        <f t="shared" si="0"/>
        <v>0</v>
      </c>
      <c r="Q5" s="64">
        <f t="shared" si="1"/>
        <v>1</v>
      </c>
      <c r="R5" s="64">
        <f t="shared" si="2"/>
        <v>1</v>
      </c>
      <c r="S5" s="64">
        <f t="shared" si="3"/>
        <v>1</v>
      </c>
      <c r="T5" s="64">
        <f t="shared" si="4"/>
        <v>1</v>
      </c>
      <c r="U5" s="64">
        <f t="shared" si="5"/>
        <v>0</v>
      </c>
      <c r="V5" s="64">
        <f t="shared" si="6"/>
        <v>0</v>
      </c>
      <c r="W5" s="65">
        <f t="shared" ref="W5:W17" si="8">SUM(B5:H5)</f>
        <v>200</v>
      </c>
      <c r="X5" s="66">
        <f t="shared" ref="X5:X17" si="9">IF(W5&gt;=100,1,0)</f>
        <v>1</v>
      </c>
      <c r="Y5" s="66">
        <f t="shared" si="7"/>
        <v>400000</v>
      </c>
    </row>
    <row r="6" spans="1:25" x14ac:dyDescent="0.4">
      <c r="A6" s="62" t="s">
        <v>58</v>
      </c>
      <c r="B6" s="63">
        <f>診療所!C15</f>
        <v>0</v>
      </c>
      <c r="C6" s="63">
        <f>診療所!D15</f>
        <v>50</v>
      </c>
      <c r="D6" s="63">
        <f>診療所!E15</f>
        <v>50</v>
      </c>
      <c r="E6" s="63">
        <f>診療所!F15</f>
        <v>50</v>
      </c>
      <c r="F6" s="63">
        <f>診療所!G15</f>
        <v>0</v>
      </c>
      <c r="G6" s="63">
        <f>診療所!H15</f>
        <v>0</v>
      </c>
      <c r="H6" s="63">
        <f>診療所!I15</f>
        <v>0</v>
      </c>
      <c r="I6" s="64">
        <f>IF(診療所!C14="○",1,0)</f>
        <v>0</v>
      </c>
      <c r="J6" s="64">
        <f>IF(診療所!D14="○",1,0)</f>
        <v>0</v>
      </c>
      <c r="K6" s="64">
        <f>IF(診療所!E14="○",1,0)</f>
        <v>1</v>
      </c>
      <c r="L6" s="64">
        <f>IF(診療所!F14="○",1,0)</f>
        <v>0</v>
      </c>
      <c r="M6" s="64">
        <f>IF(診療所!G14="○",1,0)</f>
        <v>0</v>
      </c>
      <c r="N6" s="64">
        <f>IF(診療所!H14="○",1,0)</f>
        <v>0</v>
      </c>
      <c r="O6" s="79">
        <f>IF(診療所!I14="○",1,0)</f>
        <v>0</v>
      </c>
      <c r="P6" s="81">
        <f t="shared" si="0"/>
        <v>0</v>
      </c>
      <c r="Q6" s="64">
        <f t="shared" si="1"/>
        <v>1</v>
      </c>
      <c r="R6" s="64">
        <f t="shared" si="2"/>
        <v>1</v>
      </c>
      <c r="S6" s="64">
        <f t="shared" si="3"/>
        <v>1</v>
      </c>
      <c r="T6" s="64">
        <f t="shared" si="4"/>
        <v>0</v>
      </c>
      <c r="U6" s="64">
        <f t="shared" si="5"/>
        <v>0</v>
      </c>
      <c r="V6" s="64">
        <f t="shared" si="6"/>
        <v>0</v>
      </c>
      <c r="W6" s="65">
        <f t="shared" si="8"/>
        <v>150</v>
      </c>
      <c r="X6" s="66">
        <f t="shared" si="9"/>
        <v>1</v>
      </c>
      <c r="Y6" s="66">
        <f t="shared" si="7"/>
        <v>300000</v>
      </c>
    </row>
    <row r="7" spans="1:25" x14ac:dyDescent="0.4">
      <c r="A7" s="62" t="s">
        <v>59</v>
      </c>
      <c r="B7" s="63">
        <f>診療所!C18</f>
        <v>0</v>
      </c>
      <c r="C7" s="63">
        <f>診療所!D18</f>
        <v>0</v>
      </c>
      <c r="D7" s="63">
        <f>診療所!E18</f>
        <v>0</v>
      </c>
      <c r="E7" s="63">
        <f>診療所!F18</f>
        <v>50</v>
      </c>
      <c r="F7" s="63">
        <f>診療所!G18</f>
        <v>50</v>
      </c>
      <c r="G7" s="63">
        <f>診療所!H18</f>
        <v>50</v>
      </c>
      <c r="H7" s="63">
        <f>診療所!I18</f>
        <v>0</v>
      </c>
      <c r="I7" s="64">
        <f>IF(診療所!C17="○",1,0)</f>
        <v>0</v>
      </c>
      <c r="J7" s="64">
        <f>IF(診療所!D17="○",1,0)</f>
        <v>0</v>
      </c>
      <c r="K7" s="64">
        <f>IF(診療所!E17="○",1,0)</f>
        <v>0</v>
      </c>
      <c r="L7" s="64">
        <f>IF(診療所!F17="○",1,0)</f>
        <v>1</v>
      </c>
      <c r="M7" s="64">
        <f>IF(診療所!G17="○",1,0)</f>
        <v>0</v>
      </c>
      <c r="N7" s="64">
        <f>IF(診療所!H17="○",1,0)</f>
        <v>0</v>
      </c>
      <c r="O7" s="79">
        <f>IF(診療所!I17="○",1,0)</f>
        <v>0</v>
      </c>
      <c r="P7" s="81">
        <f t="shared" si="0"/>
        <v>0</v>
      </c>
      <c r="Q7" s="64">
        <f t="shared" si="1"/>
        <v>0</v>
      </c>
      <c r="R7" s="64">
        <f t="shared" si="2"/>
        <v>0</v>
      </c>
      <c r="S7" s="64">
        <f t="shared" si="3"/>
        <v>1</v>
      </c>
      <c r="T7" s="64">
        <f t="shared" si="4"/>
        <v>1</v>
      </c>
      <c r="U7" s="64">
        <f t="shared" si="5"/>
        <v>1</v>
      </c>
      <c r="V7" s="64">
        <f t="shared" si="6"/>
        <v>0</v>
      </c>
      <c r="W7" s="65">
        <f t="shared" si="8"/>
        <v>150</v>
      </c>
      <c r="X7" s="66">
        <f t="shared" si="9"/>
        <v>1</v>
      </c>
      <c r="Y7" s="66">
        <f t="shared" si="7"/>
        <v>300000</v>
      </c>
    </row>
    <row r="8" spans="1:25" x14ac:dyDescent="0.4">
      <c r="A8" s="62" t="s">
        <v>60</v>
      </c>
      <c r="B8" s="63">
        <f>診療所!C21</f>
        <v>0</v>
      </c>
      <c r="C8" s="63">
        <f>診療所!D21</f>
        <v>0</v>
      </c>
      <c r="D8" s="63">
        <f>診療所!E21</f>
        <v>50</v>
      </c>
      <c r="E8" s="63">
        <f>診療所!F21</f>
        <v>50</v>
      </c>
      <c r="F8" s="63">
        <f>診療所!G21</f>
        <v>50</v>
      </c>
      <c r="G8" s="63">
        <f>診療所!H21</f>
        <v>0</v>
      </c>
      <c r="H8" s="63">
        <f>診療所!I21</f>
        <v>0</v>
      </c>
      <c r="I8" s="64">
        <f>IF(診療所!C20="○",1,0)</f>
        <v>0</v>
      </c>
      <c r="J8" s="64">
        <f>IF(診療所!D20="○",1,0)</f>
        <v>0</v>
      </c>
      <c r="K8" s="64">
        <f>IF(診療所!E20="○",1,0)</f>
        <v>1</v>
      </c>
      <c r="L8" s="64">
        <f>IF(診療所!F20="○",1,0)</f>
        <v>0</v>
      </c>
      <c r="M8" s="64">
        <f>IF(診療所!G20="○",1,0)</f>
        <v>0</v>
      </c>
      <c r="N8" s="64">
        <f>IF(診療所!H20="○",1,0)</f>
        <v>0</v>
      </c>
      <c r="O8" s="79">
        <f>IF(診療所!I20="○",1,0)</f>
        <v>0</v>
      </c>
      <c r="P8" s="81">
        <f t="shared" si="0"/>
        <v>0</v>
      </c>
      <c r="Q8" s="64">
        <f t="shared" si="1"/>
        <v>0</v>
      </c>
      <c r="R8" s="64">
        <f t="shared" si="2"/>
        <v>1</v>
      </c>
      <c r="S8" s="64">
        <f t="shared" si="3"/>
        <v>1</v>
      </c>
      <c r="T8" s="64">
        <f t="shared" si="4"/>
        <v>1</v>
      </c>
      <c r="U8" s="64">
        <f t="shared" si="5"/>
        <v>0</v>
      </c>
      <c r="V8" s="64">
        <f t="shared" si="6"/>
        <v>0</v>
      </c>
      <c r="W8" s="65">
        <f t="shared" si="8"/>
        <v>150</v>
      </c>
      <c r="X8" s="66">
        <f t="shared" si="9"/>
        <v>1</v>
      </c>
      <c r="Y8" s="66">
        <f t="shared" si="7"/>
        <v>300000</v>
      </c>
    </row>
    <row r="9" spans="1:25" x14ac:dyDescent="0.4">
      <c r="A9" s="62" t="s">
        <v>61</v>
      </c>
      <c r="B9" s="63">
        <f>診療所!C24</f>
        <v>0</v>
      </c>
      <c r="C9" s="63">
        <f>診療所!D24</f>
        <v>0</v>
      </c>
      <c r="D9" s="63">
        <f>診療所!E24</f>
        <v>25</v>
      </c>
      <c r="E9" s="63">
        <f>診療所!F24</f>
        <v>25</v>
      </c>
      <c r="F9" s="63">
        <f>診療所!G24</f>
        <v>25</v>
      </c>
      <c r="G9" s="63">
        <f>診療所!H24</f>
        <v>25</v>
      </c>
      <c r="H9" s="63">
        <f>診療所!I24</f>
        <v>0</v>
      </c>
      <c r="I9" s="64">
        <f>IF(診療所!C23="○",1,0)</f>
        <v>0</v>
      </c>
      <c r="J9" s="64">
        <f>IF(診療所!D23="○",1,0)</f>
        <v>0</v>
      </c>
      <c r="K9" s="64">
        <f>IF(診療所!E23="○",1,0)</f>
        <v>1</v>
      </c>
      <c r="L9" s="64">
        <f>IF(診療所!F23="○",1,0)</f>
        <v>0</v>
      </c>
      <c r="M9" s="64">
        <f>IF(診療所!G23="○",1,0)</f>
        <v>0</v>
      </c>
      <c r="N9" s="64">
        <f>IF(診療所!H23="○",1,0)</f>
        <v>0</v>
      </c>
      <c r="O9" s="79">
        <f>IF(診療所!I23="○",1,0)</f>
        <v>0</v>
      </c>
      <c r="P9" s="81">
        <f t="shared" si="0"/>
        <v>0</v>
      </c>
      <c r="Q9" s="64">
        <f t="shared" si="1"/>
        <v>0</v>
      </c>
      <c r="R9" s="64">
        <f t="shared" si="2"/>
        <v>0</v>
      </c>
      <c r="S9" s="64">
        <f t="shared" si="3"/>
        <v>0</v>
      </c>
      <c r="T9" s="64">
        <f t="shared" si="4"/>
        <v>0</v>
      </c>
      <c r="U9" s="64">
        <f t="shared" si="5"/>
        <v>0</v>
      </c>
      <c r="V9" s="64">
        <f t="shared" si="6"/>
        <v>0</v>
      </c>
      <c r="W9" s="65">
        <f t="shared" si="8"/>
        <v>100</v>
      </c>
      <c r="X9" s="66">
        <f t="shared" si="9"/>
        <v>1</v>
      </c>
      <c r="Y9" s="66">
        <f t="shared" si="7"/>
        <v>200000</v>
      </c>
    </row>
    <row r="10" spans="1:25" x14ac:dyDescent="0.4">
      <c r="A10" s="62" t="s">
        <v>62</v>
      </c>
      <c r="B10" s="63">
        <f>診療所!C27</f>
        <v>0</v>
      </c>
      <c r="C10" s="63">
        <f>診療所!D27</f>
        <v>0</v>
      </c>
      <c r="D10" s="63">
        <f>診療所!E27</f>
        <v>0</v>
      </c>
      <c r="E10" s="63">
        <f>診療所!F27</f>
        <v>0</v>
      </c>
      <c r="F10" s="63">
        <f>診療所!G27</f>
        <v>0</v>
      </c>
      <c r="G10" s="63">
        <f>診療所!H27</f>
        <v>0</v>
      </c>
      <c r="H10" s="63">
        <f>診療所!I27</f>
        <v>0</v>
      </c>
      <c r="I10" s="64">
        <f>IF(診療所!C26="○",1,0)</f>
        <v>0</v>
      </c>
      <c r="J10" s="64">
        <f>IF(診療所!D26="○",1,0)</f>
        <v>0</v>
      </c>
      <c r="K10" s="64">
        <f>IF(診療所!E26="○",1,0)</f>
        <v>0</v>
      </c>
      <c r="L10" s="64">
        <f>IF(診療所!F26="○",1,0)</f>
        <v>0</v>
      </c>
      <c r="M10" s="64">
        <f>IF(診療所!G26="○",1,0)</f>
        <v>0</v>
      </c>
      <c r="N10" s="64">
        <f>IF(診療所!H26="○",1,0)</f>
        <v>0</v>
      </c>
      <c r="O10" s="79">
        <f>IF(診療所!I26="○",1,0)</f>
        <v>0</v>
      </c>
      <c r="P10" s="81">
        <f t="shared" si="0"/>
        <v>0</v>
      </c>
      <c r="Q10" s="64">
        <f t="shared" si="1"/>
        <v>0</v>
      </c>
      <c r="R10" s="64">
        <f t="shared" si="2"/>
        <v>0</v>
      </c>
      <c r="S10" s="64">
        <f t="shared" si="3"/>
        <v>0</v>
      </c>
      <c r="T10" s="64">
        <f t="shared" si="4"/>
        <v>0</v>
      </c>
      <c r="U10" s="64">
        <f t="shared" si="5"/>
        <v>0</v>
      </c>
      <c r="V10" s="64">
        <f t="shared" si="6"/>
        <v>0</v>
      </c>
      <c r="W10" s="65">
        <f t="shared" si="8"/>
        <v>0</v>
      </c>
      <c r="X10" s="66">
        <f t="shared" si="9"/>
        <v>0</v>
      </c>
      <c r="Y10" s="66">
        <f t="shared" si="7"/>
        <v>0</v>
      </c>
    </row>
    <row r="11" spans="1:25" x14ac:dyDescent="0.4">
      <c r="A11" s="62" t="s">
        <v>63</v>
      </c>
      <c r="B11" s="63">
        <f>診療所!C30</f>
        <v>0</v>
      </c>
      <c r="C11" s="63">
        <f>診療所!D30</f>
        <v>0</v>
      </c>
      <c r="D11" s="63">
        <f>診療所!E30</f>
        <v>0</v>
      </c>
      <c r="E11" s="63">
        <f>診療所!F30</f>
        <v>0</v>
      </c>
      <c r="F11" s="63">
        <f>診療所!G30</f>
        <v>0</v>
      </c>
      <c r="G11" s="63">
        <f>診療所!H30</f>
        <v>0</v>
      </c>
      <c r="H11" s="63">
        <f>診療所!I30</f>
        <v>0</v>
      </c>
      <c r="I11" s="64">
        <f>IF(診療所!C29="○",1,0)</f>
        <v>0</v>
      </c>
      <c r="J11" s="64">
        <f>IF(診療所!D29="○",1,0)</f>
        <v>0</v>
      </c>
      <c r="K11" s="64">
        <f>IF(診療所!E29="○",1,0)</f>
        <v>0</v>
      </c>
      <c r="L11" s="64">
        <f>IF(診療所!F29="○",1,0)</f>
        <v>0</v>
      </c>
      <c r="M11" s="64">
        <f>IF(診療所!G29="○",1,0)</f>
        <v>0</v>
      </c>
      <c r="N11" s="64">
        <f>IF(診療所!H29="○",1,0)</f>
        <v>0</v>
      </c>
      <c r="O11" s="79">
        <f>IF(診療所!I29="○",1,0)</f>
        <v>0</v>
      </c>
      <c r="P11" s="81">
        <f t="shared" si="0"/>
        <v>0</v>
      </c>
      <c r="Q11" s="64">
        <f t="shared" si="1"/>
        <v>0</v>
      </c>
      <c r="R11" s="64">
        <f t="shared" si="2"/>
        <v>0</v>
      </c>
      <c r="S11" s="64">
        <f t="shared" si="3"/>
        <v>0</v>
      </c>
      <c r="T11" s="64">
        <f t="shared" si="4"/>
        <v>0</v>
      </c>
      <c r="U11" s="64">
        <f t="shared" si="5"/>
        <v>0</v>
      </c>
      <c r="V11" s="64">
        <f t="shared" si="6"/>
        <v>0</v>
      </c>
      <c r="W11" s="65">
        <f t="shared" si="8"/>
        <v>0</v>
      </c>
      <c r="X11" s="66">
        <f t="shared" si="9"/>
        <v>0</v>
      </c>
      <c r="Y11" s="66">
        <f t="shared" si="7"/>
        <v>0</v>
      </c>
    </row>
    <row r="12" spans="1:25" x14ac:dyDescent="0.4">
      <c r="A12" s="62" t="s">
        <v>64</v>
      </c>
      <c r="B12" s="63" t="e">
        <f>診療所!#REF!</f>
        <v>#REF!</v>
      </c>
      <c r="C12" s="63" t="e">
        <f>診療所!#REF!</f>
        <v>#REF!</v>
      </c>
      <c r="D12" s="63" t="e">
        <f>診療所!#REF!</f>
        <v>#REF!</v>
      </c>
      <c r="E12" s="63" t="e">
        <f>診療所!#REF!</f>
        <v>#REF!</v>
      </c>
      <c r="F12" s="63" t="e">
        <f>診療所!#REF!</f>
        <v>#REF!</v>
      </c>
      <c r="G12" s="63" t="e">
        <f>診療所!#REF!</f>
        <v>#REF!</v>
      </c>
      <c r="H12" s="63" t="e">
        <f>診療所!#REF!</f>
        <v>#REF!</v>
      </c>
      <c r="I12" s="64" t="e">
        <f>IF(診療所!#REF!="○",1,0)</f>
        <v>#REF!</v>
      </c>
      <c r="J12" s="64" t="e">
        <f>IF(診療所!#REF!="○",1,0)</f>
        <v>#REF!</v>
      </c>
      <c r="K12" s="64" t="e">
        <f>IF(診療所!#REF!="○",1,0)</f>
        <v>#REF!</v>
      </c>
      <c r="L12" s="64" t="e">
        <f>IF(診療所!#REF!="○",1,0)</f>
        <v>#REF!</v>
      </c>
      <c r="M12" s="64" t="e">
        <f>IF(診療所!#REF!="○",1,0)</f>
        <v>#REF!</v>
      </c>
      <c r="N12" s="64" t="e">
        <f>IF(診療所!#REF!="○",1,0)</f>
        <v>#REF!</v>
      </c>
      <c r="O12" s="79" t="e">
        <f>IF(診療所!#REF!="○",1,0)</f>
        <v>#REF!</v>
      </c>
      <c r="P12" s="81" t="e">
        <f t="shared" si="0"/>
        <v>#REF!</v>
      </c>
      <c r="Q12" s="64" t="e">
        <f t="shared" si="1"/>
        <v>#REF!</v>
      </c>
      <c r="R12" s="64" t="e">
        <f t="shared" si="2"/>
        <v>#REF!</v>
      </c>
      <c r="S12" s="64" t="e">
        <f t="shared" si="3"/>
        <v>#REF!</v>
      </c>
      <c r="T12" s="64" t="e">
        <f t="shared" si="4"/>
        <v>#REF!</v>
      </c>
      <c r="U12" s="64" t="e">
        <f t="shared" si="5"/>
        <v>#REF!</v>
      </c>
      <c r="V12" s="64" t="e">
        <f t="shared" si="6"/>
        <v>#REF!</v>
      </c>
      <c r="W12" s="65" t="e">
        <f t="shared" si="8"/>
        <v>#REF!</v>
      </c>
      <c r="X12" s="66" t="e">
        <f t="shared" si="9"/>
        <v>#REF!</v>
      </c>
      <c r="Y12" s="66" t="e">
        <f t="shared" si="7"/>
        <v>#REF!</v>
      </c>
    </row>
    <row r="13" spans="1:25" x14ac:dyDescent="0.4">
      <c r="A13" s="62" t="s">
        <v>65</v>
      </c>
      <c r="B13" s="63"/>
      <c r="C13" s="63"/>
      <c r="D13" s="63"/>
      <c r="E13" s="63"/>
      <c r="F13" s="63"/>
      <c r="G13" s="63"/>
      <c r="H13" s="63"/>
      <c r="I13" s="64">
        <f>IF(診療所!C32="○",1,0)</f>
        <v>0</v>
      </c>
      <c r="J13" s="64">
        <f>IF(診療所!D32="○",1,0)</f>
        <v>0</v>
      </c>
      <c r="K13" s="64">
        <f>IF(診療所!E32="○",1,0)</f>
        <v>0</v>
      </c>
      <c r="L13" s="64">
        <f>IF(診療所!F32="○",1,0)</f>
        <v>0</v>
      </c>
      <c r="M13" s="64">
        <f>IF(診療所!G32="○",1,0)</f>
        <v>0</v>
      </c>
      <c r="N13" s="64">
        <f>IF(診療所!H32="○",1,0)</f>
        <v>0</v>
      </c>
      <c r="O13" s="79">
        <f>IF(診療所!I32="○",1,0)</f>
        <v>0</v>
      </c>
      <c r="P13" s="81">
        <f t="shared" si="0"/>
        <v>0</v>
      </c>
      <c r="Q13" s="64">
        <f t="shared" si="1"/>
        <v>0</v>
      </c>
      <c r="R13" s="64">
        <f t="shared" si="2"/>
        <v>0</v>
      </c>
      <c r="S13" s="64">
        <f t="shared" si="3"/>
        <v>0</v>
      </c>
      <c r="T13" s="64">
        <f t="shared" si="4"/>
        <v>0</v>
      </c>
      <c r="U13" s="64">
        <f t="shared" si="5"/>
        <v>0</v>
      </c>
      <c r="V13" s="64">
        <f t="shared" si="6"/>
        <v>0</v>
      </c>
      <c r="W13" s="65">
        <f t="shared" si="8"/>
        <v>0</v>
      </c>
      <c r="X13" s="66">
        <f t="shared" si="9"/>
        <v>0</v>
      </c>
      <c r="Y13" s="66">
        <f t="shared" si="7"/>
        <v>0</v>
      </c>
    </row>
    <row r="14" spans="1:25" x14ac:dyDescent="0.4">
      <c r="A14" s="62" t="s">
        <v>66</v>
      </c>
      <c r="B14" s="63"/>
      <c r="C14" s="63"/>
      <c r="D14" s="63"/>
      <c r="E14" s="63"/>
      <c r="F14" s="63"/>
      <c r="G14" s="63"/>
      <c r="H14" s="63"/>
      <c r="I14" s="64" t="e">
        <f>IF(診療所!#REF!="○",1,0)</f>
        <v>#REF!</v>
      </c>
      <c r="J14" s="64" t="e">
        <f>IF(診療所!#REF!="○",1,0)</f>
        <v>#REF!</v>
      </c>
      <c r="K14" s="64" t="e">
        <f>IF(診療所!#REF!="○",1,0)</f>
        <v>#REF!</v>
      </c>
      <c r="L14" s="64" t="e">
        <f>IF(診療所!#REF!="○",1,0)</f>
        <v>#REF!</v>
      </c>
      <c r="M14" s="64" t="e">
        <f>IF(診療所!#REF!="○",1,0)</f>
        <v>#REF!</v>
      </c>
      <c r="N14" s="64" t="e">
        <f>IF(診療所!#REF!="○",1,0)</f>
        <v>#REF!</v>
      </c>
      <c r="O14" s="79" t="e">
        <f>IF(診療所!#REF!="○",1,0)</f>
        <v>#REF!</v>
      </c>
      <c r="P14" s="81">
        <f t="shared" si="0"/>
        <v>0</v>
      </c>
      <c r="Q14" s="64">
        <f t="shared" si="1"/>
        <v>0</v>
      </c>
      <c r="R14" s="64">
        <f t="shared" si="2"/>
        <v>0</v>
      </c>
      <c r="S14" s="64">
        <f t="shared" si="3"/>
        <v>0</v>
      </c>
      <c r="T14" s="64">
        <f t="shared" si="4"/>
        <v>0</v>
      </c>
      <c r="U14" s="64">
        <f t="shared" si="5"/>
        <v>0</v>
      </c>
      <c r="V14" s="64">
        <f t="shared" si="6"/>
        <v>0</v>
      </c>
      <c r="W14" s="65">
        <f t="shared" si="8"/>
        <v>0</v>
      </c>
      <c r="X14" s="66">
        <f t="shared" si="9"/>
        <v>0</v>
      </c>
      <c r="Y14" s="66">
        <f t="shared" si="7"/>
        <v>0</v>
      </c>
    </row>
    <row r="15" spans="1:25" x14ac:dyDescent="0.4">
      <c r="A15" s="62" t="s">
        <v>67</v>
      </c>
      <c r="B15" s="67"/>
      <c r="C15" s="67"/>
      <c r="D15" s="67"/>
      <c r="E15" s="67"/>
      <c r="F15" s="67"/>
      <c r="G15" s="67"/>
      <c r="H15" s="67"/>
      <c r="I15" s="64" t="e">
        <f>IF(診療所!#REF!="○",1,0)</f>
        <v>#REF!</v>
      </c>
      <c r="J15" s="64" t="e">
        <f>IF(診療所!#REF!="○",1,0)</f>
        <v>#REF!</v>
      </c>
      <c r="K15" s="64" t="e">
        <f>IF(診療所!#REF!="○",1,0)</f>
        <v>#REF!</v>
      </c>
      <c r="L15" s="64" t="e">
        <f>IF(診療所!#REF!="○",1,0)</f>
        <v>#REF!</v>
      </c>
      <c r="M15" s="64" t="e">
        <f>IF(診療所!#REF!="○",1,0)</f>
        <v>#REF!</v>
      </c>
      <c r="N15" s="64" t="e">
        <f>IF(診療所!#REF!="○",1,0)</f>
        <v>#REF!</v>
      </c>
      <c r="O15" s="79" t="e">
        <f>IF(診療所!#REF!="○",1,0)</f>
        <v>#REF!</v>
      </c>
      <c r="P15" s="81">
        <f t="shared" si="0"/>
        <v>0</v>
      </c>
      <c r="Q15" s="64">
        <f t="shared" si="1"/>
        <v>0</v>
      </c>
      <c r="R15" s="64">
        <f t="shared" si="2"/>
        <v>0</v>
      </c>
      <c r="S15" s="64">
        <f t="shared" si="3"/>
        <v>0</v>
      </c>
      <c r="T15" s="64">
        <f t="shared" si="4"/>
        <v>0</v>
      </c>
      <c r="U15" s="64">
        <f t="shared" si="5"/>
        <v>0</v>
      </c>
      <c r="V15" s="64">
        <f t="shared" si="6"/>
        <v>0</v>
      </c>
      <c r="W15" s="65">
        <f t="shared" si="8"/>
        <v>0</v>
      </c>
      <c r="X15" s="66">
        <f t="shared" si="9"/>
        <v>0</v>
      </c>
      <c r="Y15" s="66">
        <f t="shared" si="7"/>
        <v>0</v>
      </c>
    </row>
    <row r="16" spans="1:25" x14ac:dyDescent="0.4">
      <c r="A16" s="62" t="s">
        <v>68</v>
      </c>
      <c r="B16" s="67"/>
      <c r="C16" s="67"/>
      <c r="D16" s="67"/>
      <c r="E16" s="67"/>
      <c r="F16" s="67"/>
      <c r="G16" s="67"/>
      <c r="H16" s="67"/>
      <c r="I16" s="64" t="e">
        <f>IF(診療所!#REF!="○",1,0)</f>
        <v>#REF!</v>
      </c>
      <c r="J16" s="64" t="e">
        <f>IF(診療所!#REF!="○",1,0)</f>
        <v>#REF!</v>
      </c>
      <c r="K16" s="64" t="e">
        <f>IF(診療所!#REF!="○",1,0)</f>
        <v>#REF!</v>
      </c>
      <c r="L16" s="64" t="e">
        <f>IF(診療所!#REF!="○",1,0)</f>
        <v>#REF!</v>
      </c>
      <c r="M16" s="64" t="e">
        <f>IF(診療所!#REF!="○",1,0)</f>
        <v>#REF!</v>
      </c>
      <c r="N16" s="64" t="e">
        <f>IF(診療所!#REF!="○",1,0)</f>
        <v>#REF!</v>
      </c>
      <c r="O16" s="79" t="e">
        <f>IF(診療所!#REF!="○",1,0)</f>
        <v>#REF!</v>
      </c>
      <c r="P16" s="81">
        <f t="shared" si="0"/>
        <v>0</v>
      </c>
      <c r="Q16" s="64">
        <f t="shared" si="1"/>
        <v>0</v>
      </c>
      <c r="R16" s="64">
        <f t="shared" si="2"/>
        <v>0</v>
      </c>
      <c r="S16" s="64">
        <f t="shared" si="3"/>
        <v>0</v>
      </c>
      <c r="T16" s="64">
        <f t="shared" si="4"/>
        <v>0</v>
      </c>
      <c r="U16" s="64">
        <f t="shared" si="5"/>
        <v>0</v>
      </c>
      <c r="V16" s="64">
        <f t="shared" si="6"/>
        <v>0</v>
      </c>
      <c r="W16" s="65">
        <f t="shared" si="8"/>
        <v>0</v>
      </c>
      <c r="X16" s="66">
        <f t="shared" si="9"/>
        <v>0</v>
      </c>
      <c r="Y16" s="66">
        <f t="shared" si="7"/>
        <v>0</v>
      </c>
    </row>
    <row r="17" spans="1:35" ht="19.5" thickBot="1" x14ac:dyDescent="0.45">
      <c r="A17" s="68" t="s">
        <v>69</v>
      </c>
      <c r="B17" s="69"/>
      <c r="C17" s="69"/>
      <c r="D17" s="69"/>
      <c r="E17" s="69"/>
      <c r="F17" s="69"/>
      <c r="G17" s="69"/>
      <c r="H17" s="69"/>
      <c r="I17" s="64" t="e">
        <f>IF(診療所!#REF!="○",1,0)</f>
        <v>#REF!</v>
      </c>
      <c r="J17" s="64" t="e">
        <f>IF(診療所!#REF!="○",1,0)</f>
        <v>#REF!</v>
      </c>
      <c r="K17" s="64" t="e">
        <f>IF(診療所!#REF!="○",1,0)</f>
        <v>#REF!</v>
      </c>
      <c r="L17" s="64" t="e">
        <f>IF(診療所!#REF!="○",1,0)</f>
        <v>#REF!</v>
      </c>
      <c r="M17" s="64" t="e">
        <f>IF(診療所!#REF!="○",1,0)</f>
        <v>#REF!</v>
      </c>
      <c r="N17" s="64" t="e">
        <f>IF(診療所!#REF!="○",1,0)</f>
        <v>#REF!</v>
      </c>
      <c r="O17" s="79" t="e">
        <f>IF(診療所!#REF!="○",1,0)</f>
        <v>#REF!</v>
      </c>
      <c r="P17" s="82">
        <f t="shared" si="0"/>
        <v>0</v>
      </c>
      <c r="Q17" s="70">
        <f t="shared" si="1"/>
        <v>0</v>
      </c>
      <c r="R17" s="70">
        <f t="shared" si="2"/>
        <v>0</v>
      </c>
      <c r="S17" s="70">
        <f t="shared" si="3"/>
        <v>0</v>
      </c>
      <c r="T17" s="70">
        <f t="shared" si="4"/>
        <v>0</v>
      </c>
      <c r="U17" s="70">
        <f t="shared" si="5"/>
        <v>0</v>
      </c>
      <c r="V17" s="70">
        <f t="shared" si="6"/>
        <v>0</v>
      </c>
      <c r="W17" s="65">
        <f t="shared" si="8"/>
        <v>0</v>
      </c>
      <c r="X17" s="71">
        <f t="shared" si="9"/>
        <v>0</v>
      </c>
      <c r="Y17" s="71">
        <f t="shared" si="7"/>
        <v>0</v>
      </c>
    </row>
    <row r="18" spans="1:35" ht="19.5" thickTop="1" x14ac:dyDescent="0.4">
      <c r="A18" s="72" t="s">
        <v>51</v>
      </c>
      <c r="B18" s="72"/>
      <c r="C18" s="72"/>
      <c r="D18" s="72"/>
      <c r="E18" s="72"/>
      <c r="F18" s="72"/>
      <c r="G18" s="72"/>
      <c r="H18" s="72"/>
      <c r="I18" s="72"/>
      <c r="J18" s="72"/>
      <c r="K18" s="72"/>
      <c r="L18" s="72"/>
      <c r="M18" s="72"/>
      <c r="N18" s="72"/>
      <c r="O18" s="72"/>
      <c r="P18" s="72"/>
      <c r="Q18" s="72"/>
      <c r="R18" s="72"/>
      <c r="S18" s="72"/>
      <c r="T18" s="72"/>
      <c r="U18" s="72"/>
      <c r="V18" s="72"/>
      <c r="W18" s="73" t="e">
        <f>SUM(W4:W17)</f>
        <v>#REF!</v>
      </c>
      <c r="X18" s="74" t="e">
        <f t="shared" ref="X18:Y18" si="10">SUM(X4:X17)</f>
        <v>#REF!</v>
      </c>
      <c r="Y18" s="73" t="e">
        <f t="shared" si="10"/>
        <v>#REF!</v>
      </c>
    </row>
    <row r="20" spans="1:35" ht="19.5" thickBot="1" x14ac:dyDescent="0.45">
      <c r="A20" s="39" t="s">
        <v>70</v>
      </c>
      <c r="W20" s="75" t="e">
        <f>X18</f>
        <v>#REF!</v>
      </c>
    </row>
    <row r="21" spans="1:35" ht="20.25" thickTop="1" thickBot="1" x14ac:dyDescent="0.45">
      <c r="A21" s="83" t="s">
        <v>74</v>
      </c>
      <c r="B21" s="84"/>
      <c r="C21" s="84"/>
      <c r="D21" s="84"/>
      <c r="E21" s="84"/>
      <c r="F21" s="84"/>
      <c r="G21" s="84"/>
      <c r="H21" s="84"/>
      <c r="I21" s="84"/>
      <c r="J21" s="84"/>
      <c r="K21" s="84"/>
      <c r="L21" s="84"/>
      <c r="M21" s="84"/>
      <c r="N21" s="84"/>
      <c r="O21" s="84"/>
      <c r="P21" s="84"/>
      <c r="Q21" s="84"/>
      <c r="R21" s="84"/>
      <c r="S21" s="84"/>
      <c r="T21" s="84"/>
      <c r="U21" s="84"/>
      <c r="V21" s="84"/>
      <c r="W21" s="85" t="e">
        <f>IF(X18&gt;3,COUNTIF(X4:X17,1),0)</f>
        <v>#REF!</v>
      </c>
      <c r="Y21" s="77"/>
      <c r="AA21" s="151" t="s">
        <v>52</v>
      </c>
      <c r="AB21" s="152"/>
      <c r="AC21" s="154" t="e">
        <f>Y18</f>
        <v>#REF!</v>
      </c>
      <c r="AD21" s="154"/>
      <c r="AE21" s="154"/>
      <c r="AF21" s="154"/>
      <c r="AG21" s="154"/>
      <c r="AH21" s="154"/>
      <c r="AI21" s="154"/>
    </row>
    <row r="22" spans="1:35" ht="19.5" thickBot="1" x14ac:dyDescent="0.45">
      <c r="Y22" s="76" t="e">
        <f>IF(#REF!&gt;3,"採択","")</f>
        <v>#REF!</v>
      </c>
      <c r="AA22" s="153"/>
      <c r="AB22" s="153"/>
      <c r="AC22" s="155"/>
      <c r="AD22" s="155"/>
      <c r="AE22" s="155"/>
      <c r="AF22" s="155"/>
      <c r="AG22" s="155"/>
      <c r="AH22" s="155"/>
      <c r="AI22" s="155"/>
    </row>
    <row r="23" spans="1:35" ht="19.5" thickTop="1" x14ac:dyDescent="0.4"/>
  </sheetData>
  <mergeCells count="2">
    <mergeCell ref="AA21:AB22"/>
    <mergeCell ref="AC21:AI22"/>
  </mergeCells>
  <phoneticPr fontId="2"/>
  <pageMargins left="0.7" right="0.7" top="0.75" bottom="0.75" header="0.3" footer="0.3"/>
  <pageSetup paperSize="9" scale="7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リストデータ</vt:lpstr>
      <vt:lpstr>診療所</vt:lpstr>
      <vt:lpstr>支給総額計算シート (100回)</vt:lpstr>
      <vt:lpstr>診療所!Print_Area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小出 有加里</dc:creator>
  <cp:lastModifiedBy>各務原市役所</cp:lastModifiedBy>
  <cp:lastPrinted>2023-05-24T06:40:58Z</cp:lastPrinted>
  <dcterms:created xsi:type="dcterms:W3CDTF">2022-09-28T00:17:12Z</dcterms:created>
  <dcterms:modified xsi:type="dcterms:W3CDTF">2023-12-05T07:11:11Z</dcterms:modified>
</cp:coreProperties>
</file>